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6812"/>
  <workbookPr/>
  <mc:AlternateContent xmlns:mc="http://schemas.openxmlformats.org/markup-compatibility/2006">
    <mc:Choice Requires="x15">
      <x15ac:absPath xmlns:x15ac="http://schemas.microsoft.com/office/spreadsheetml/2010/11/ac" url="/Users/ironman/Desktop/"/>
    </mc:Choice>
  </mc:AlternateContent>
  <bookViews>
    <workbookView xWindow="4860" yWindow="460" windowWidth="20740" windowHeight="11160"/>
  </bookViews>
  <sheets>
    <sheet name="全国" sheetId="1" r:id="rId1"/>
  </sheets>
  <calcPr calcId="150001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I41" i="1" l="1"/>
  <c r="CI42" i="1"/>
  <c r="CB42" i="1"/>
  <c r="BG42" i="1"/>
  <c r="AA42" i="1"/>
  <c r="AB42" i="1"/>
  <c r="AB41" i="1"/>
  <c r="AD42" i="1"/>
  <c r="AN42" i="1"/>
  <c r="AM42" i="1"/>
  <c r="AI42" i="1"/>
  <c r="AG42" i="1"/>
  <c r="F42" i="1"/>
  <c r="DA41" i="1"/>
  <c r="CW42" i="1"/>
  <c r="DA42" i="1"/>
  <c r="DA43" i="1"/>
  <c r="DA40" i="1"/>
  <c r="CZ41" i="1"/>
  <c r="CZ42" i="1"/>
  <c r="CZ43" i="1"/>
  <c r="CZ40" i="1"/>
  <c r="CY41" i="1"/>
  <c r="CY42" i="1"/>
  <c r="CY43" i="1"/>
  <c r="CY40" i="1"/>
  <c r="CX41" i="1"/>
  <c r="CX42" i="1"/>
  <c r="CX43" i="1"/>
  <c r="CX40" i="1"/>
  <c r="CW41" i="1"/>
  <c r="CW43" i="1"/>
  <c r="CW40" i="1"/>
  <c r="F37" i="1"/>
  <c r="F40" i="1"/>
  <c r="CV41" i="1"/>
  <c r="CN42" i="1"/>
  <c r="CV42" i="1"/>
  <c r="CV43" i="1"/>
  <c r="CV40" i="1"/>
  <c r="CU41" i="1"/>
  <c r="CU42" i="1"/>
  <c r="CU43" i="1"/>
  <c r="CU40" i="1"/>
  <c r="CS41" i="1"/>
  <c r="CK42" i="1"/>
  <c r="CS42" i="1"/>
  <c r="CS43" i="1"/>
  <c r="CT41" i="1"/>
  <c r="CT42" i="1"/>
  <c r="CT43" i="1"/>
  <c r="CT40" i="1"/>
  <c r="CS40" i="1"/>
  <c r="CQ41" i="1"/>
  <c r="CH42" i="1"/>
  <c r="CQ42" i="1"/>
  <c r="CQ43" i="1"/>
  <c r="CR41" i="1"/>
  <c r="CR42" i="1"/>
  <c r="CR43" i="1"/>
  <c r="CR40" i="1"/>
  <c r="CQ40" i="1"/>
  <c r="CP41" i="1"/>
  <c r="CP42" i="1"/>
  <c r="CP43" i="1"/>
  <c r="CP40" i="1"/>
  <c r="CO41" i="1"/>
  <c r="CO42" i="1"/>
  <c r="CO43" i="1"/>
  <c r="CO40" i="1"/>
  <c r="CN40" i="1"/>
  <c r="CN41" i="1"/>
  <c r="CN43" i="1"/>
  <c r="CK41" i="1"/>
  <c r="CM41" i="1"/>
  <c r="CM42" i="1"/>
  <c r="CK43" i="1"/>
  <c r="CM43" i="1"/>
  <c r="CK40" i="1"/>
  <c r="CM40" i="1"/>
  <c r="BG41" i="1"/>
  <c r="CL41" i="1"/>
  <c r="CL42" i="1"/>
  <c r="BG43" i="1"/>
  <c r="CL43" i="1"/>
  <c r="BG40" i="1"/>
  <c r="CL40" i="1"/>
  <c r="CH41" i="1"/>
  <c r="CJ41" i="1"/>
  <c r="CJ42" i="1"/>
  <c r="CH40" i="1"/>
  <c r="CJ40" i="1"/>
  <c r="CB40" i="1"/>
  <c r="CI40" i="1"/>
  <c r="CB43" i="1"/>
  <c r="CH43" i="1"/>
  <c r="CI43" i="1"/>
  <c r="CJ43" i="1"/>
  <c r="AC38" i="1"/>
  <c r="F43" i="1"/>
  <c r="F41" i="1"/>
  <c r="AD43" i="1"/>
  <c r="AC43" i="1"/>
  <c r="AI43" i="1"/>
  <c r="AB43" i="1"/>
  <c r="AA43" i="1"/>
  <c r="AN43" i="1"/>
  <c r="AM43" i="1"/>
  <c r="AI41" i="1"/>
  <c r="AN41" i="1"/>
  <c r="AM41" i="1"/>
  <c r="AD41" i="1"/>
  <c r="AG43" i="1"/>
  <c r="AG41" i="1"/>
  <c r="AC41" i="1"/>
  <c r="AA41" i="1"/>
  <c r="CB41" i="1"/>
  <c r="AI40" i="1"/>
  <c r="AN40" i="1"/>
  <c r="AM40" i="1"/>
  <c r="AG40" i="1"/>
  <c r="AD40" i="1"/>
  <c r="AC40" i="1"/>
  <c r="AB40" i="1"/>
  <c r="AA40" i="1"/>
  <c r="CB39" i="1"/>
  <c r="BG39" i="1"/>
  <c r="AI39" i="1"/>
  <c r="AN39" i="1"/>
  <c r="AM39" i="1"/>
  <c r="AG39" i="1"/>
  <c r="AD39" i="1"/>
  <c r="AC39" i="1"/>
  <c r="AA39" i="1"/>
  <c r="AB39" i="1"/>
  <c r="F39" i="1"/>
  <c r="CB38" i="1"/>
  <c r="BG38" i="1"/>
  <c r="AI38" i="1"/>
  <c r="AN38" i="1"/>
  <c r="AM38" i="1"/>
  <c r="AG38" i="1"/>
  <c r="AD38" i="1"/>
  <c r="AB38" i="1"/>
  <c r="F38" i="1"/>
  <c r="CB37" i="1"/>
  <c r="BG37" i="1"/>
  <c r="AI37" i="1"/>
  <c r="AC37" i="1"/>
  <c r="AA37" i="1"/>
  <c r="AG37" i="1"/>
  <c r="AD37" i="1"/>
  <c r="AB37" i="1"/>
  <c r="CB36" i="1"/>
  <c r="BG36" i="1"/>
  <c r="AI36" i="1"/>
  <c r="AN36" i="1"/>
  <c r="AM36" i="1"/>
  <c r="AG36" i="1"/>
  <c r="AD36" i="1"/>
  <c r="AC36" i="1"/>
  <c r="AB36" i="1"/>
  <c r="AA36" i="1"/>
  <c r="F36" i="1"/>
  <c r="CB35" i="1"/>
  <c r="BG35" i="1"/>
  <c r="AI35" i="1"/>
  <c r="AN35" i="1"/>
  <c r="AM35" i="1"/>
  <c r="AG35" i="1"/>
  <c r="AD35" i="1"/>
  <c r="AC35" i="1"/>
  <c r="AA35" i="1"/>
  <c r="AB35" i="1"/>
  <c r="F35" i="1"/>
  <c r="CB34" i="1"/>
  <c r="BV34" i="1"/>
  <c r="BT34" i="1"/>
  <c r="BM34" i="1"/>
  <c r="BJ34" i="1"/>
  <c r="BI34" i="1"/>
  <c r="BH34" i="1"/>
  <c r="BE34" i="1"/>
  <c r="BF34" i="1"/>
  <c r="BG34" i="1"/>
  <c r="AI34" i="1"/>
  <c r="AN34" i="1"/>
  <c r="AM34" i="1"/>
  <c r="AG34" i="1"/>
  <c r="AD34" i="1"/>
  <c r="AC34" i="1"/>
  <c r="AB34" i="1"/>
  <c r="F34" i="1"/>
  <c r="CB33" i="1"/>
  <c r="BV33" i="1"/>
  <c r="BT33" i="1"/>
  <c r="BM33" i="1"/>
  <c r="BJ33" i="1"/>
  <c r="BI33" i="1"/>
  <c r="BH33" i="1"/>
  <c r="BF33" i="1"/>
  <c r="BE33" i="1"/>
  <c r="BG33" i="1"/>
  <c r="AI33" i="1"/>
  <c r="AC33" i="1"/>
  <c r="AA33" i="1"/>
  <c r="AG33" i="1"/>
  <c r="AD33" i="1"/>
  <c r="AB33" i="1"/>
  <c r="F33" i="1"/>
  <c r="CB32" i="1"/>
  <c r="BV32" i="1"/>
  <c r="BT32" i="1"/>
  <c r="BM32" i="1"/>
  <c r="BJ32" i="1"/>
  <c r="BI32" i="1"/>
  <c r="BH32" i="1"/>
  <c r="BF32" i="1"/>
  <c r="BE32" i="1"/>
  <c r="BG32" i="1"/>
  <c r="AI32" i="1"/>
  <c r="AN32" i="1"/>
  <c r="AM32" i="1"/>
  <c r="AG32" i="1"/>
  <c r="AD32" i="1"/>
  <c r="AC32" i="1"/>
  <c r="AB32" i="1"/>
  <c r="AA32" i="1"/>
  <c r="F32" i="1"/>
  <c r="CB31" i="1"/>
  <c r="BV31" i="1"/>
  <c r="BT31" i="1"/>
  <c r="BM31" i="1"/>
  <c r="BJ31" i="1"/>
  <c r="BI31" i="1"/>
  <c r="BH31" i="1"/>
  <c r="BF31" i="1"/>
  <c r="BE31" i="1"/>
  <c r="BG31" i="1"/>
  <c r="AI31" i="1"/>
  <c r="AN31" i="1"/>
  <c r="AM31" i="1"/>
  <c r="AC31" i="1"/>
  <c r="AA31" i="1"/>
  <c r="AG31" i="1"/>
  <c r="AD31" i="1"/>
  <c r="AB31" i="1"/>
  <c r="F31" i="1"/>
  <c r="CB30" i="1"/>
  <c r="BV30" i="1"/>
  <c r="BT30" i="1"/>
  <c r="BM30" i="1"/>
  <c r="BJ30" i="1"/>
  <c r="BI30" i="1"/>
  <c r="BH30" i="1"/>
  <c r="BE30" i="1"/>
  <c r="BF30" i="1"/>
  <c r="BG30" i="1"/>
  <c r="AI30" i="1"/>
  <c r="AN30" i="1"/>
  <c r="AM30" i="1"/>
  <c r="AG30" i="1"/>
  <c r="AD30" i="1"/>
  <c r="AC30" i="1"/>
  <c r="AB30" i="1"/>
  <c r="F30" i="1"/>
  <c r="CB29" i="1"/>
  <c r="BV29" i="1"/>
  <c r="BT29" i="1"/>
  <c r="BM29" i="1"/>
  <c r="BJ29" i="1"/>
  <c r="BI29" i="1"/>
  <c r="BH29" i="1"/>
  <c r="BF29" i="1"/>
  <c r="BE29" i="1"/>
  <c r="BG29" i="1"/>
  <c r="AI29" i="1"/>
  <c r="AC29" i="1"/>
  <c r="AA29" i="1"/>
  <c r="AG29" i="1"/>
  <c r="AD29" i="1"/>
  <c r="AB29" i="1"/>
  <c r="F29" i="1"/>
  <c r="CB28" i="1"/>
  <c r="BV28" i="1"/>
  <c r="BT28" i="1"/>
  <c r="BM28" i="1"/>
  <c r="BJ28" i="1"/>
  <c r="BI28" i="1"/>
  <c r="BH28" i="1"/>
  <c r="BF28" i="1"/>
  <c r="BE28" i="1"/>
  <c r="BG28" i="1"/>
  <c r="AI28" i="1"/>
  <c r="AN28" i="1"/>
  <c r="AM28" i="1"/>
  <c r="AG28" i="1"/>
  <c r="AD28" i="1"/>
  <c r="AC28" i="1"/>
  <c r="AB28" i="1"/>
  <c r="AA28" i="1"/>
  <c r="F28" i="1"/>
  <c r="CB27" i="1"/>
  <c r="BV27" i="1"/>
  <c r="BT27" i="1"/>
  <c r="BM27" i="1"/>
  <c r="BJ27" i="1"/>
  <c r="BI27" i="1"/>
  <c r="BH27" i="1"/>
  <c r="BF27" i="1"/>
  <c r="BE27" i="1"/>
  <c r="BG27" i="1"/>
  <c r="AI27" i="1"/>
  <c r="AN27" i="1"/>
  <c r="AM27" i="1"/>
  <c r="AC27" i="1"/>
  <c r="AA27" i="1"/>
  <c r="AG27" i="1"/>
  <c r="AD27" i="1"/>
  <c r="AB27" i="1"/>
  <c r="S26" i="1"/>
  <c r="S27" i="1"/>
  <c r="O26" i="1"/>
  <c r="O27" i="1"/>
  <c r="K27" i="1"/>
  <c r="H27" i="1"/>
  <c r="D27" i="1"/>
  <c r="E27" i="1"/>
  <c r="F27" i="1"/>
  <c r="CI26" i="1"/>
  <c r="CE26" i="1"/>
  <c r="CB26" i="1"/>
  <c r="BX26" i="1"/>
  <c r="BP26" i="1"/>
  <c r="BJ26" i="1"/>
  <c r="BV26" i="1"/>
  <c r="BT26" i="1"/>
  <c r="BM26" i="1"/>
  <c r="BI26" i="1"/>
  <c r="BH26" i="1"/>
  <c r="BE26" i="1"/>
  <c r="BF26" i="1"/>
  <c r="BG26" i="1"/>
  <c r="BC26" i="1"/>
  <c r="BA26" i="1"/>
  <c r="AW26" i="1"/>
  <c r="AU26" i="1"/>
  <c r="AP26" i="1"/>
  <c r="AO26" i="1"/>
  <c r="AN26" i="1"/>
  <c r="AB26" i="1"/>
  <c r="AK26" i="1"/>
  <c r="AI26" i="1"/>
  <c r="AG26" i="1"/>
  <c r="AD26" i="1"/>
  <c r="R26" i="1"/>
  <c r="R27" i="1"/>
  <c r="G27" i="1"/>
  <c r="M26" i="1"/>
  <c r="H26" i="1"/>
  <c r="L26" i="1"/>
  <c r="K26" i="1"/>
  <c r="Q26" i="1"/>
  <c r="P26" i="1"/>
  <c r="G26" i="1"/>
  <c r="D26" i="1"/>
  <c r="E26" i="1"/>
  <c r="F26" i="1"/>
  <c r="CI25" i="1"/>
  <c r="CE25" i="1"/>
  <c r="CB25" i="1"/>
  <c r="BX25" i="1"/>
  <c r="BV25" i="1"/>
  <c r="BT25" i="1"/>
  <c r="BP25" i="1"/>
  <c r="BM25" i="1"/>
  <c r="BJ25" i="1"/>
  <c r="BI25" i="1"/>
  <c r="BH25" i="1"/>
  <c r="BF25" i="1"/>
  <c r="BE25" i="1"/>
  <c r="BG25" i="1"/>
  <c r="BC25" i="1"/>
  <c r="BA25" i="1"/>
  <c r="AW25" i="1"/>
  <c r="AP25" i="1"/>
  <c r="AU25" i="1"/>
  <c r="AO25" i="1"/>
  <c r="AM25" i="1"/>
  <c r="AA25" i="1"/>
  <c r="AN25" i="1"/>
  <c r="AB25" i="1"/>
  <c r="AK25" i="1"/>
  <c r="AD25" i="1"/>
  <c r="AI25" i="1"/>
  <c r="AG25" i="1"/>
  <c r="AC25" i="1"/>
  <c r="S25" i="1"/>
  <c r="R25" i="1"/>
  <c r="T25" i="1"/>
  <c r="K25" i="1"/>
  <c r="Q25" i="1"/>
  <c r="O25" i="1"/>
  <c r="P25" i="1"/>
  <c r="M25" i="1"/>
  <c r="L25" i="1"/>
  <c r="G25" i="1"/>
  <c r="H25" i="1"/>
  <c r="D25" i="1"/>
  <c r="E25" i="1"/>
  <c r="F25" i="1"/>
  <c r="CI24" i="1"/>
  <c r="CE24" i="1"/>
  <c r="CB24" i="1"/>
  <c r="BX24" i="1"/>
  <c r="BP24" i="1"/>
  <c r="BJ24" i="1"/>
  <c r="BV24" i="1"/>
  <c r="BT24" i="1"/>
  <c r="BM24" i="1"/>
  <c r="BI24" i="1"/>
  <c r="BH24" i="1"/>
  <c r="BF24" i="1"/>
  <c r="BE24" i="1"/>
  <c r="BG24" i="1"/>
  <c r="BC24" i="1"/>
  <c r="BA24" i="1"/>
  <c r="AW24" i="1"/>
  <c r="AP24" i="1"/>
  <c r="AK24" i="1"/>
  <c r="AD24" i="1"/>
  <c r="AU24" i="1"/>
  <c r="AO24" i="1"/>
  <c r="AC24" i="1"/>
  <c r="AM24" i="1"/>
  <c r="AA24" i="1"/>
  <c r="AI24" i="1"/>
  <c r="AG24" i="1"/>
  <c r="R24" i="1"/>
  <c r="S24" i="1"/>
  <c r="T24" i="1"/>
  <c r="O24" i="1"/>
  <c r="M24" i="1"/>
  <c r="H24" i="1"/>
  <c r="L24" i="1"/>
  <c r="K24" i="1"/>
  <c r="Q24" i="1"/>
  <c r="P24" i="1"/>
  <c r="G24" i="1"/>
  <c r="D24" i="1"/>
  <c r="E24" i="1"/>
  <c r="F24" i="1"/>
  <c r="CI23" i="1"/>
  <c r="CE23" i="1"/>
  <c r="CB23" i="1"/>
  <c r="BX23" i="1"/>
  <c r="BV23" i="1"/>
  <c r="BT23" i="1"/>
  <c r="BP23" i="1"/>
  <c r="BJ23" i="1"/>
  <c r="BM23" i="1"/>
  <c r="BI23" i="1"/>
  <c r="BH23" i="1"/>
  <c r="BF23" i="1"/>
  <c r="BE23" i="1"/>
  <c r="BG23" i="1"/>
  <c r="BC23" i="1"/>
  <c r="BA23" i="1"/>
  <c r="AW23" i="1"/>
  <c r="AU23" i="1"/>
  <c r="AP23" i="1"/>
  <c r="AO23" i="1"/>
  <c r="AN23" i="1"/>
  <c r="AB23" i="1"/>
  <c r="AM23" i="1"/>
  <c r="AK23" i="1"/>
  <c r="AD23" i="1"/>
  <c r="AI23" i="1"/>
  <c r="AG23" i="1"/>
  <c r="AC23" i="1"/>
  <c r="AA23" i="1"/>
  <c r="S23" i="1"/>
  <c r="R23" i="1"/>
  <c r="T23" i="1"/>
  <c r="K23" i="1"/>
  <c r="Q23" i="1"/>
  <c r="O23" i="1"/>
  <c r="P23" i="1"/>
  <c r="M23" i="1"/>
  <c r="L23" i="1"/>
  <c r="G23" i="1"/>
  <c r="H23" i="1"/>
  <c r="D23" i="1"/>
  <c r="E23" i="1"/>
  <c r="F23" i="1"/>
  <c r="CI22" i="1"/>
  <c r="CE22" i="1"/>
  <c r="CB22" i="1"/>
  <c r="BX22" i="1"/>
  <c r="BV22" i="1"/>
  <c r="BT22" i="1"/>
  <c r="BP22" i="1"/>
  <c r="BJ22" i="1"/>
  <c r="BM22" i="1"/>
  <c r="BI22" i="1"/>
  <c r="BH22" i="1"/>
  <c r="BE22" i="1"/>
  <c r="BF22" i="1"/>
  <c r="BG22" i="1"/>
  <c r="BC22" i="1"/>
  <c r="BA22" i="1"/>
  <c r="AW22" i="1"/>
  <c r="AU22" i="1"/>
  <c r="AP22" i="1"/>
  <c r="AO22" i="1"/>
  <c r="AN22" i="1"/>
  <c r="AB22" i="1"/>
  <c r="AK22" i="1"/>
  <c r="AI22" i="1"/>
  <c r="AG22" i="1"/>
  <c r="AD22" i="1"/>
  <c r="S22" i="1"/>
  <c r="R22" i="1"/>
  <c r="T22" i="1"/>
  <c r="O22" i="1"/>
  <c r="M22" i="1"/>
  <c r="H22" i="1"/>
  <c r="L22" i="1"/>
  <c r="K22" i="1"/>
  <c r="Q22" i="1"/>
  <c r="P22" i="1"/>
  <c r="G22" i="1"/>
  <c r="D22" i="1"/>
  <c r="E22" i="1"/>
  <c r="F22" i="1"/>
  <c r="CI21" i="1"/>
  <c r="CE21" i="1"/>
  <c r="CB21" i="1"/>
  <c r="BX21" i="1"/>
  <c r="BV21" i="1"/>
  <c r="BT21" i="1"/>
  <c r="BP21" i="1"/>
  <c r="BM21" i="1"/>
  <c r="BJ21" i="1"/>
  <c r="BI21" i="1"/>
  <c r="BH21" i="1"/>
  <c r="BF21" i="1"/>
  <c r="BE21" i="1"/>
  <c r="BG21" i="1"/>
  <c r="BC21" i="1"/>
  <c r="BA21" i="1"/>
  <c r="AW21" i="1"/>
  <c r="AP21" i="1"/>
  <c r="AU21" i="1"/>
  <c r="AO21" i="1"/>
  <c r="AM21" i="1"/>
  <c r="AA21" i="1"/>
  <c r="AN21" i="1"/>
  <c r="AB21" i="1"/>
  <c r="AK21" i="1"/>
  <c r="AD21" i="1"/>
  <c r="AI21" i="1"/>
  <c r="AG21" i="1"/>
  <c r="AC21" i="1"/>
  <c r="S21" i="1"/>
  <c r="R21" i="1"/>
  <c r="T21" i="1"/>
  <c r="K21" i="1"/>
  <c r="Q21" i="1"/>
  <c r="O21" i="1"/>
  <c r="P21" i="1"/>
  <c r="M21" i="1"/>
  <c r="L21" i="1"/>
  <c r="G21" i="1"/>
  <c r="H21" i="1"/>
  <c r="D21" i="1"/>
  <c r="E21" i="1"/>
  <c r="F21" i="1"/>
  <c r="CI20" i="1"/>
  <c r="CE20" i="1"/>
  <c r="CB20" i="1"/>
  <c r="BX20" i="1"/>
  <c r="BV20" i="1"/>
  <c r="BT20" i="1"/>
  <c r="BP20" i="1"/>
  <c r="BJ20" i="1"/>
  <c r="BM20" i="1"/>
  <c r="BI20" i="1"/>
  <c r="BH20" i="1"/>
  <c r="BF20" i="1"/>
  <c r="BE20" i="1"/>
  <c r="BG20" i="1"/>
  <c r="BC20" i="1"/>
  <c r="BA20" i="1"/>
  <c r="AW20" i="1"/>
  <c r="AU20" i="1"/>
  <c r="AP20" i="1"/>
  <c r="AO20" i="1"/>
  <c r="AC20" i="1"/>
  <c r="AM20" i="1"/>
  <c r="AA20" i="1"/>
  <c r="AK20" i="1"/>
  <c r="AI20" i="1"/>
  <c r="AG20" i="1"/>
  <c r="AD20" i="1"/>
  <c r="R20" i="1"/>
  <c r="S20" i="1"/>
  <c r="T20" i="1"/>
  <c r="O20" i="1"/>
  <c r="M20" i="1"/>
  <c r="H20" i="1"/>
  <c r="L20" i="1"/>
  <c r="K20" i="1"/>
  <c r="Q20" i="1"/>
  <c r="P20" i="1"/>
  <c r="G20" i="1"/>
  <c r="D20" i="1"/>
  <c r="E20" i="1"/>
  <c r="F20" i="1"/>
  <c r="CI19" i="1"/>
  <c r="CE19" i="1"/>
  <c r="CB19" i="1"/>
  <c r="BX19" i="1"/>
  <c r="BV19" i="1"/>
  <c r="BT19" i="1"/>
  <c r="BP19" i="1"/>
  <c r="BJ19" i="1"/>
  <c r="BM19" i="1"/>
  <c r="BI19" i="1"/>
  <c r="BH19" i="1"/>
  <c r="BF19" i="1"/>
  <c r="BE19" i="1"/>
  <c r="BG19" i="1"/>
  <c r="BC19" i="1"/>
  <c r="BA19" i="1"/>
  <c r="AW19" i="1"/>
  <c r="AU19" i="1"/>
  <c r="AP19" i="1"/>
  <c r="AO19" i="1"/>
  <c r="AM19" i="1"/>
  <c r="AA19" i="1"/>
  <c r="AN19" i="1"/>
  <c r="AB19" i="1"/>
  <c r="AK19" i="1"/>
  <c r="AD19" i="1"/>
  <c r="AI19" i="1"/>
  <c r="AG19" i="1"/>
  <c r="AC19" i="1"/>
  <c r="S19" i="1"/>
  <c r="R19" i="1"/>
  <c r="T19" i="1"/>
  <c r="K19" i="1"/>
  <c r="Q19" i="1"/>
  <c r="O19" i="1"/>
  <c r="P19" i="1"/>
  <c r="M19" i="1"/>
  <c r="L19" i="1"/>
  <c r="G19" i="1"/>
  <c r="H19" i="1"/>
  <c r="D19" i="1"/>
  <c r="E19" i="1"/>
  <c r="F19" i="1"/>
  <c r="CI18" i="1"/>
  <c r="CE18" i="1"/>
  <c r="CB18" i="1"/>
  <c r="BX18" i="1"/>
  <c r="BP18" i="1"/>
  <c r="BJ18" i="1"/>
  <c r="BV18" i="1"/>
  <c r="BT18" i="1"/>
  <c r="BM18" i="1"/>
  <c r="BI18" i="1"/>
  <c r="BH18" i="1"/>
  <c r="BE18" i="1"/>
  <c r="BF18" i="1"/>
  <c r="BG18" i="1"/>
  <c r="BC18" i="1"/>
  <c r="BA18" i="1"/>
  <c r="AW18" i="1"/>
  <c r="AP18" i="1"/>
  <c r="AK18" i="1"/>
  <c r="AD18" i="1"/>
  <c r="AU18" i="1"/>
  <c r="AO18" i="1"/>
  <c r="AN18" i="1"/>
  <c r="AB18" i="1"/>
  <c r="AI18" i="1"/>
  <c r="AG18" i="1"/>
  <c r="S18" i="1"/>
  <c r="R18" i="1"/>
  <c r="T18" i="1"/>
  <c r="O18" i="1"/>
  <c r="M18" i="1"/>
  <c r="H18" i="1"/>
  <c r="L18" i="1"/>
  <c r="K18" i="1"/>
  <c r="Q18" i="1"/>
  <c r="P18" i="1"/>
  <c r="G18" i="1"/>
  <c r="D18" i="1"/>
  <c r="E18" i="1"/>
  <c r="F18" i="1"/>
  <c r="CI17" i="1"/>
  <c r="CE17" i="1"/>
  <c r="CB17" i="1"/>
  <c r="BX17" i="1"/>
  <c r="BV17" i="1"/>
  <c r="BT17" i="1"/>
  <c r="BP17" i="1"/>
  <c r="BM17" i="1"/>
  <c r="BJ17" i="1"/>
  <c r="BI17" i="1"/>
  <c r="BH17" i="1"/>
  <c r="BF17" i="1"/>
  <c r="BE17" i="1"/>
  <c r="BG17" i="1"/>
  <c r="BC17" i="1"/>
  <c r="BA17" i="1"/>
  <c r="AW17" i="1"/>
  <c r="AP17" i="1"/>
  <c r="AU17" i="1"/>
  <c r="AO17" i="1"/>
  <c r="AN17" i="1"/>
  <c r="AB17" i="1"/>
  <c r="AM17" i="1"/>
  <c r="AK17" i="1"/>
  <c r="AD17" i="1"/>
  <c r="AI17" i="1"/>
  <c r="AG17" i="1"/>
  <c r="AC17" i="1"/>
  <c r="AA17" i="1"/>
  <c r="S17" i="1"/>
  <c r="R17" i="1"/>
  <c r="T17" i="1"/>
  <c r="K17" i="1"/>
  <c r="Q17" i="1"/>
  <c r="O17" i="1"/>
  <c r="P17" i="1"/>
  <c r="M17" i="1"/>
  <c r="L17" i="1"/>
  <c r="G17" i="1"/>
  <c r="H17" i="1"/>
  <c r="D17" i="1"/>
  <c r="E17" i="1"/>
  <c r="F17" i="1"/>
  <c r="CI16" i="1"/>
  <c r="CE16" i="1"/>
  <c r="CB16" i="1"/>
  <c r="BX16" i="1"/>
  <c r="BV16" i="1"/>
  <c r="BT16" i="1"/>
  <c r="BP16" i="1"/>
  <c r="BJ16" i="1"/>
  <c r="BM16" i="1"/>
  <c r="BI16" i="1"/>
  <c r="BH16" i="1"/>
  <c r="BF16" i="1"/>
  <c r="BE16" i="1"/>
  <c r="BG16" i="1"/>
  <c r="BC16" i="1"/>
  <c r="BA16" i="1"/>
  <c r="AW16" i="1"/>
  <c r="AU16" i="1"/>
  <c r="AP16" i="1"/>
  <c r="AO16" i="1"/>
  <c r="AC16" i="1"/>
  <c r="AM16" i="1"/>
  <c r="AA16" i="1"/>
  <c r="AK16" i="1"/>
  <c r="AI16" i="1"/>
  <c r="AG16" i="1"/>
  <c r="AD16" i="1"/>
  <c r="R16" i="1"/>
  <c r="S16" i="1"/>
  <c r="T16" i="1"/>
  <c r="O16" i="1"/>
  <c r="M16" i="1"/>
  <c r="H16" i="1"/>
  <c r="L16" i="1"/>
  <c r="K16" i="1"/>
  <c r="Q16" i="1"/>
  <c r="P16" i="1"/>
  <c r="G16" i="1"/>
  <c r="D16" i="1"/>
  <c r="E16" i="1"/>
  <c r="F16" i="1"/>
  <c r="CI15" i="1"/>
  <c r="CE15" i="1"/>
  <c r="CB15" i="1"/>
  <c r="BX15" i="1"/>
  <c r="BV15" i="1"/>
  <c r="BT15" i="1"/>
  <c r="BP15" i="1"/>
  <c r="BJ15" i="1"/>
  <c r="BM15" i="1"/>
  <c r="BI15" i="1"/>
  <c r="BH15" i="1"/>
  <c r="BF15" i="1"/>
  <c r="BE15" i="1"/>
  <c r="BG15" i="1"/>
  <c r="BC15" i="1"/>
  <c r="BA15" i="1"/>
  <c r="AW15" i="1"/>
  <c r="AU15" i="1"/>
  <c r="AP15" i="1"/>
  <c r="AO15" i="1"/>
  <c r="AM15" i="1"/>
  <c r="AA15" i="1"/>
  <c r="AN15" i="1"/>
  <c r="AB15" i="1"/>
  <c r="AK15" i="1"/>
  <c r="AD15" i="1"/>
  <c r="AI15" i="1"/>
  <c r="AG15" i="1"/>
  <c r="AC15" i="1"/>
  <c r="S15" i="1"/>
  <c r="R15" i="1"/>
  <c r="T15" i="1"/>
  <c r="K15" i="1"/>
  <c r="Q15" i="1"/>
  <c r="O15" i="1"/>
  <c r="P15" i="1"/>
  <c r="M15" i="1"/>
  <c r="L15" i="1"/>
  <c r="G15" i="1"/>
  <c r="H15" i="1"/>
  <c r="D15" i="1"/>
  <c r="E15" i="1"/>
  <c r="F15" i="1"/>
  <c r="CI14" i="1"/>
  <c r="CE14" i="1"/>
  <c r="CB14" i="1"/>
  <c r="BX14" i="1"/>
  <c r="BP14" i="1"/>
  <c r="BJ14" i="1"/>
  <c r="BV14" i="1"/>
  <c r="BT14" i="1"/>
  <c r="BM14" i="1"/>
  <c r="BI14" i="1"/>
  <c r="BH14" i="1"/>
  <c r="BE14" i="1"/>
  <c r="BF14" i="1"/>
  <c r="BG14" i="1"/>
  <c r="BC14" i="1"/>
  <c r="BA14" i="1"/>
  <c r="AW14" i="1"/>
  <c r="AU14" i="1"/>
  <c r="AP14" i="1"/>
  <c r="AO14" i="1"/>
  <c r="AN14" i="1"/>
  <c r="AB14" i="1"/>
  <c r="AK14" i="1"/>
  <c r="AI14" i="1"/>
  <c r="AG14" i="1"/>
  <c r="AD14" i="1"/>
  <c r="S14" i="1"/>
  <c r="R14" i="1"/>
  <c r="T14" i="1"/>
  <c r="O14" i="1"/>
  <c r="M14" i="1"/>
  <c r="H14" i="1"/>
  <c r="L14" i="1"/>
  <c r="K14" i="1"/>
  <c r="Q14" i="1"/>
  <c r="P14" i="1"/>
  <c r="G14" i="1"/>
  <c r="D14" i="1"/>
  <c r="E14" i="1"/>
  <c r="F14" i="1"/>
  <c r="CI13" i="1"/>
  <c r="CE13" i="1"/>
  <c r="CB13" i="1"/>
  <c r="BX13" i="1"/>
  <c r="BV13" i="1"/>
  <c r="BT13" i="1"/>
  <c r="BP13" i="1"/>
  <c r="BM13" i="1"/>
  <c r="BJ13" i="1"/>
  <c r="BI13" i="1"/>
  <c r="BH13" i="1"/>
  <c r="BF13" i="1"/>
  <c r="BE13" i="1"/>
  <c r="BG13" i="1"/>
  <c r="BC13" i="1"/>
  <c r="BA13" i="1"/>
  <c r="AW13" i="1"/>
  <c r="AP13" i="1"/>
  <c r="AU13" i="1"/>
  <c r="AO13" i="1"/>
  <c r="AM13" i="1"/>
  <c r="AA13" i="1"/>
  <c r="AN13" i="1"/>
  <c r="AB13" i="1"/>
  <c r="AK13" i="1"/>
  <c r="AD13" i="1"/>
  <c r="AI13" i="1"/>
  <c r="AG13" i="1"/>
  <c r="AC13" i="1"/>
  <c r="S13" i="1"/>
  <c r="R13" i="1"/>
  <c r="T13" i="1"/>
  <c r="K13" i="1"/>
  <c r="Q13" i="1"/>
  <c r="O13" i="1"/>
  <c r="P13" i="1"/>
  <c r="M13" i="1"/>
  <c r="L13" i="1"/>
  <c r="G13" i="1"/>
  <c r="H13" i="1"/>
  <c r="D13" i="1"/>
  <c r="E13" i="1"/>
  <c r="F13" i="1"/>
  <c r="CI12" i="1"/>
  <c r="CE12" i="1"/>
  <c r="CB12" i="1"/>
  <c r="BX12" i="1"/>
  <c r="BP12" i="1"/>
  <c r="BJ12" i="1"/>
  <c r="BV12" i="1"/>
  <c r="BT12" i="1"/>
  <c r="BM12" i="1"/>
  <c r="BI12" i="1"/>
  <c r="BH12" i="1"/>
  <c r="BF12" i="1"/>
  <c r="BE12" i="1"/>
  <c r="BG12" i="1"/>
  <c r="BC12" i="1"/>
  <c r="BA12" i="1"/>
  <c r="AW12" i="1"/>
  <c r="AP12" i="1"/>
  <c r="AK12" i="1"/>
  <c r="AD12" i="1"/>
  <c r="AU12" i="1"/>
  <c r="AO12" i="1"/>
  <c r="AC12" i="1"/>
  <c r="AM12" i="1"/>
  <c r="AA12" i="1"/>
  <c r="AI12" i="1"/>
  <c r="AG12" i="1"/>
  <c r="R12" i="1"/>
  <c r="S12" i="1"/>
  <c r="T12" i="1"/>
  <c r="O12" i="1"/>
  <c r="M12" i="1"/>
  <c r="H12" i="1"/>
  <c r="L12" i="1"/>
  <c r="K12" i="1"/>
  <c r="Q12" i="1"/>
  <c r="P12" i="1"/>
  <c r="G12" i="1"/>
  <c r="D12" i="1"/>
  <c r="E12" i="1"/>
  <c r="F12" i="1"/>
  <c r="CI11" i="1"/>
  <c r="CE11" i="1"/>
  <c r="CB11" i="1"/>
  <c r="BX11" i="1"/>
  <c r="BV11" i="1"/>
  <c r="BT11" i="1"/>
  <c r="BP11" i="1"/>
  <c r="BJ11" i="1"/>
  <c r="BM11" i="1"/>
  <c r="BI11" i="1"/>
  <c r="BH11" i="1"/>
  <c r="BF11" i="1"/>
  <c r="BE11" i="1"/>
  <c r="BG11" i="1"/>
  <c r="BC11" i="1"/>
  <c r="BA11" i="1"/>
  <c r="AW11" i="1"/>
  <c r="AU11" i="1"/>
  <c r="AP11" i="1"/>
  <c r="AO11" i="1"/>
  <c r="AN11" i="1"/>
  <c r="AB11" i="1"/>
  <c r="AM11" i="1"/>
  <c r="AK11" i="1"/>
  <c r="AD11" i="1"/>
  <c r="AI11" i="1"/>
  <c r="AG11" i="1"/>
  <c r="AC11" i="1"/>
  <c r="AA11" i="1"/>
  <c r="S11" i="1"/>
  <c r="R11" i="1"/>
  <c r="T11" i="1"/>
  <c r="K11" i="1"/>
  <c r="Q11" i="1"/>
  <c r="O11" i="1"/>
  <c r="P11" i="1"/>
  <c r="M11" i="1"/>
  <c r="L11" i="1"/>
  <c r="G11" i="1"/>
  <c r="H11" i="1"/>
  <c r="D11" i="1"/>
  <c r="E11" i="1"/>
  <c r="F11" i="1"/>
  <c r="CF10" i="1"/>
  <c r="CE10" i="1"/>
  <c r="CB10" i="1"/>
  <c r="BY10" i="1"/>
  <c r="BX10" i="1"/>
  <c r="BV10" i="1"/>
  <c r="BT10" i="1"/>
  <c r="BQ10" i="1"/>
  <c r="BM10" i="1"/>
  <c r="BG10" i="1"/>
  <c r="BD10" i="1"/>
  <c r="BB10" i="1"/>
  <c r="BC10" i="1"/>
  <c r="AP10" i="1"/>
  <c r="BA10" i="1"/>
  <c r="AX10" i="1"/>
  <c r="AU10" i="1"/>
  <c r="AT10" i="1"/>
  <c r="AL10" i="1"/>
  <c r="AK10" i="1"/>
  <c r="AD10" i="1"/>
  <c r="AG10" i="1"/>
  <c r="T10" i="1"/>
  <c r="O10" i="1"/>
  <c r="P10" i="1"/>
  <c r="N10" i="1"/>
  <c r="K10" i="1"/>
  <c r="E10" i="1"/>
  <c r="D10" i="1"/>
  <c r="F10" i="1"/>
  <c r="CF9" i="1"/>
  <c r="CE9" i="1"/>
  <c r="CB9" i="1"/>
  <c r="BY9" i="1"/>
  <c r="BX9" i="1"/>
  <c r="BV9" i="1"/>
  <c r="BT9" i="1"/>
  <c r="BQ9" i="1"/>
  <c r="BM9" i="1"/>
  <c r="BG9" i="1"/>
  <c r="BD9" i="1"/>
  <c r="BB9" i="1"/>
  <c r="BC9" i="1"/>
  <c r="BA9" i="1"/>
  <c r="AZ9" i="1"/>
  <c r="AP9" i="1"/>
  <c r="AX9" i="1"/>
  <c r="AU9" i="1"/>
  <c r="AS9" i="1"/>
  <c r="AO9" i="1"/>
  <c r="AL9" i="1"/>
  <c r="AJ9" i="1"/>
  <c r="AK9" i="1"/>
  <c r="AD9" i="1"/>
  <c r="AG9" i="1"/>
  <c r="T9" i="1"/>
  <c r="P9" i="1"/>
  <c r="N9" i="1"/>
  <c r="M9" i="1"/>
  <c r="H9" i="1"/>
  <c r="L9" i="1"/>
  <c r="G9" i="1"/>
  <c r="K9" i="1"/>
  <c r="E9" i="1"/>
  <c r="D9" i="1"/>
  <c r="F9" i="1"/>
  <c r="CF8" i="1"/>
  <c r="CE8" i="1"/>
  <c r="CB8" i="1"/>
  <c r="BY8" i="1"/>
  <c r="BW8" i="1"/>
  <c r="BX8" i="1"/>
  <c r="BV8" i="1"/>
  <c r="BQ8" i="1"/>
  <c r="BP8" i="1"/>
  <c r="BM8" i="1"/>
  <c r="BG8" i="1"/>
  <c r="BD8" i="1"/>
  <c r="BB8" i="1"/>
  <c r="BC8" i="1"/>
  <c r="BA8" i="1"/>
  <c r="AZ8" i="1"/>
  <c r="AX8" i="1"/>
  <c r="AV8" i="1"/>
  <c r="AW8" i="1"/>
  <c r="AP8" i="1"/>
  <c r="AU8" i="1"/>
  <c r="AL8" i="1"/>
  <c r="AK8" i="1"/>
  <c r="AG8" i="1"/>
  <c r="T8" i="1"/>
  <c r="P8" i="1"/>
  <c r="N8" i="1"/>
  <c r="L8" i="1"/>
  <c r="G8" i="1"/>
  <c r="K8" i="1"/>
  <c r="J8" i="1"/>
  <c r="E8" i="1"/>
  <c r="D8" i="1"/>
  <c r="F8" i="1"/>
  <c r="CF7" i="1"/>
  <c r="CD7" i="1"/>
  <c r="CE7" i="1"/>
  <c r="CC7" i="1"/>
  <c r="CA7" i="1"/>
  <c r="BZ7" i="1"/>
  <c r="CB7" i="1"/>
  <c r="BY7" i="1"/>
  <c r="BW7" i="1"/>
  <c r="BX7" i="1"/>
  <c r="BV7" i="1"/>
  <c r="BQ7" i="1"/>
  <c r="BP7" i="1"/>
  <c r="BJ7" i="1"/>
  <c r="BN7" i="1"/>
  <c r="BL7" i="1"/>
  <c r="BK7" i="1"/>
  <c r="BM7" i="1"/>
  <c r="BD7" i="1"/>
  <c r="BB7" i="1"/>
  <c r="BC7" i="1"/>
  <c r="BA7" i="1"/>
  <c r="AY7" i="1"/>
  <c r="AZ7" i="1"/>
  <c r="AX7" i="1"/>
  <c r="AV7" i="1"/>
  <c r="AW7" i="1"/>
  <c r="AU7" i="1"/>
  <c r="AT7" i="1"/>
  <c r="AS7" i="1"/>
  <c r="AO7" i="1"/>
  <c r="AL7" i="1"/>
  <c r="AK7" i="1"/>
  <c r="AH7" i="1"/>
  <c r="AE7" i="1"/>
  <c r="AF7" i="1"/>
  <c r="AG7" i="1"/>
  <c r="AI7" i="1"/>
  <c r="T7" i="1"/>
  <c r="O7" i="1"/>
  <c r="P7" i="1"/>
  <c r="N7" i="1"/>
  <c r="I7" i="1"/>
  <c r="L7" i="1"/>
  <c r="K7" i="1"/>
  <c r="J7" i="1"/>
  <c r="E7" i="1"/>
  <c r="M7" i="1"/>
  <c r="CF6" i="1"/>
  <c r="CE6" i="1"/>
  <c r="CB6" i="1"/>
  <c r="BY6" i="1"/>
  <c r="BW6" i="1"/>
  <c r="BV6" i="1"/>
  <c r="BU6" i="1"/>
  <c r="BQ6" i="1"/>
  <c r="BP6" i="1"/>
  <c r="BM6" i="1"/>
  <c r="BG6" i="1"/>
  <c r="BD6" i="1"/>
  <c r="BB6" i="1"/>
  <c r="BC6" i="1"/>
  <c r="BA6" i="1"/>
  <c r="AZ6" i="1"/>
  <c r="AX6" i="1"/>
  <c r="AV6" i="1"/>
  <c r="AU6" i="1"/>
  <c r="AT6" i="1"/>
  <c r="AL6" i="1"/>
  <c r="AK6" i="1"/>
  <c r="AG6" i="1"/>
  <c r="T6" i="1"/>
  <c r="O6" i="1"/>
  <c r="S6" i="1"/>
  <c r="P6" i="1"/>
  <c r="K6" i="1"/>
  <c r="J6" i="1"/>
  <c r="E6" i="1"/>
  <c r="N6" i="1"/>
  <c r="L6" i="1"/>
  <c r="AP7" i="1"/>
  <c r="AD7" i="1"/>
  <c r="AN7" i="1"/>
  <c r="AB7" i="1"/>
  <c r="AM7" i="1"/>
  <c r="AA7" i="1"/>
  <c r="AC7" i="1"/>
  <c r="AD8" i="1"/>
  <c r="BJ8" i="1"/>
  <c r="AM9" i="1"/>
  <c r="AA9" i="1"/>
  <c r="AC9" i="1"/>
  <c r="AN9" i="1"/>
  <c r="AB9" i="1"/>
  <c r="AS6" i="1"/>
  <c r="AO6" i="1"/>
  <c r="AW6" i="1"/>
  <c r="AP6" i="1"/>
  <c r="AD6" i="1"/>
  <c r="D6" i="1"/>
  <c r="F6" i="1"/>
  <c r="M6" i="1"/>
  <c r="H6" i="1"/>
  <c r="R6" i="1"/>
  <c r="G6" i="1"/>
  <c r="R7" i="1"/>
  <c r="G7" i="1"/>
  <c r="BU7" i="1"/>
  <c r="BH7" i="1"/>
  <c r="M8" i="1"/>
  <c r="H8" i="1"/>
  <c r="AT8" i="1"/>
  <c r="BU8" i="1"/>
  <c r="AT9" i="1"/>
  <c r="S7" i="1"/>
  <c r="H7" i="1"/>
  <c r="BT6" i="1"/>
  <c r="BX6" i="1"/>
  <c r="BJ6" i="1"/>
  <c r="M10" i="1"/>
  <c r="H10" i="1"/>
  <c r="L10" i="1"/>
  <c r="G10" i="1"/>
  <c r="D7" i="1"/>
  <c r="F7" i="1"/>
  <c r="BT7" i="1"/>
  <c r="BG7" i="1"/>
  <c r="AS8" i="1"/>
  <c r="AO8" i="1"/>
  <c r="BT8" i="1"/>
  <c r="AN12" i="1"/>
  <c r="AB12" i="1"/>
  <c r="AC14" i="1"/>
  <c r="AN16" i="1"/>
  <c r="AB16" i="1"/>
  <c r="AC18" i="1"/>
  <c r="AN20" i="1"/>
  <c r="AB20" i="1"/>
  <c r="AC22" i="1"/>
  <c r="AN24" i="1"/>
  <c r="AB24" i="1"/>
  <c r="AC26" i="1"/>
  <c r="AS10" i="1"/>
  <c r="AO10" i="1"/>
  <c r="AM14" i="1"/>
  <c r="AA14" i="1"/>
  <c r="AM18" i="1"/>
  <c r="AA18" i="1"/>
  <c r="AM22" i="1"/>
  <c r="AA22" i="1"/>
  <c r="T26" i="1"/>
  <c r="AM26" i="1"/>
  <c r="AA26" i="1"/>
  <c r="AN29" i="1"/>
  <c r="AM29" i="1"/>
  <c r="AA30" i="1"/>
  <c r="AN33" i="1"/>
  <c r="AM33" i="1"/>
  <c r="AA34" i="1"/>
  <c r="AN37" i="1"/>
  <c r="AM37" i="1"/>
  <c r="AA38" i="1"/>
  <c r="AN10" i="1"/>
  <c r="AB10" i="1"/>
  <c r="AM10" i="1"/>
  <c r="AA10" i="1"/>
  <c r="AC10" i="1"/>
  <c r="AM8" i="1"/>
  <c r="AA8" i="1"/>
  <c r="AC8" i="1"/>
  <c r="AN8" i="1"/>
  <c r="AB8" i="1"/>
  <c r="AN6" i="1"/>
  <c r="AB6" i="1"/>
  <c r="AC6" i="1"/>
  <c r="AM6" i="1"/>
  <c r="AA6" i="1"/>
</calcChain>
</file>

<file path=xl/sharedStrings.xml><?xml version="1.0" encoding="utf-8"?>
<sst xmlns="http://schemas.openxmlformats.org/spreadsheetml/2006/main" count="756" uniqueCount="78">
  <si>
    <t>高等教育本专科阶段</t>
    <phoneticPr fontId="4" type="noConversion"/>
  </si>
  <si>
    <t>高中教育阶段总计</t>
    <phoneticPr fontId="4" type="noConversion"/>
  </si>
  <si>
    <t>初中阶段</t>
    <phoneticPr fontId="4" type="noConversion"/>
  </si>
  <si>
    <t>小学阶段教育</t>
    <phoneticPr fontId="4" type="noConversion"/>
  </si>
  <si>
    <t>研究生</t>
  </si>
  <si>
    <t>总高等教育本专科</t>
    <phoneticPr fontId="4" type="noConversion"/>
  </si>
  <si>
    <t>普通高等教育本专科</t>
    <phoneticPr fontId="4" type="noConversion"/>
  </si>
  <si>
    <t>成人高等教育本专科</t>
    <phoneticPr fontId="4" type="noConversion"/>
  </si>
  <si>
    <t>普通高中</t>
  </si>
  <si>
    <t>中等职业学校</t>
    <phoneticPr fontId="4" type="noConversion"/>
  </si>
  <si>
    <t>职业高中</t>
  </si>
  <si>
    <t>普通中等专业学校</t>
    <phoneticPr fontId="4" type="noConversion"/>
  </si>
  <si>
    <t>成人中等专业学校</t>
    <phoneticPr fontId="4" type="noConversion"/>
  </si>
  <si>
    <t>初中阶段总</t>
    <phoneticPr fontId="4" type="noConversion"/>
  </si>
  <si>
    <t>普通初中</t>
  </si>
  <si>
    <t>职业初中</t>
  </si>
  <si>
    <t>普通小学</t>
  </si>
  <si>
    <t>成人高等学校（不包括函授部、夜大学）</t>
    <rPh sb="0" eb="1">
      <t>cheng ren</t>
    </rPh>
    <rPh sb="2" eb="3">
      <t>gao deng</t>
    </rPh>
    <rPh sb="4" eb="5">
      <t>xue xiao</t>
    </rPh>
    <rPh sb="7" eb="8">
      <t>bu bao kuo</t>
    </rPh>
    <rPh sb="10" eb="11">
      <t>han shou bu</t>
    </rPh>
    <rPh sb="14" eb="15">
      <t>ye da xue</t>
    </rPh>
    <phoneticPr fontId="4" type="noConversion"/>
  </si>
  <si>
    <t>普通高等学校办</t>
    <rPh sb="0" eb="1">
      <t>pu tong</t>
    </rPh>
    <rPh sb="2" eb="3">
      <t>gao dneg</t>
    </rPh>
    <rPh sb="4" eb="5">
      <t>xue xiao ban</t>
    </rPh>
    <phoneticPr fontId="4" type="noConversion"/>
  </si>
  <si>
    <t>函授部</t>
    <rPh sb="0" eb="1">
      <t>han shou</t>
    </rPh>
    <rPh sb="2" eb="3">
      <t>bu</t>
    </rPh>
    <phoneticPr fontId="4" type="noConversion"/>
  </si>
  <si>
    <t>夜大学</t>
    <rPh sb="0" eb="1">
      <t>ye</t>
    </rPh>
    <rPh sb="1" eb="2">
      <t>da xue</t>
    </rPh>
    <phoneticPr fontId="4" type="noConversion"/>
  </si>
  <si>
    <t>城镇</t>
    <rPh sb="1" eb="2">
      <t>zhen</t>
    </rPh>
    <phoneticPr fontId="4" type="noConversion"/>
  </si>
  <si>
    <t>农村</t>
  </si>
  <si>
    <t>城市</t>
  </si>
  <si>
    <t>县镇</t>
  </si>
  <si>
    <t>城镇</t>
    <phoneticPr fontId="3" type="noConversion"/>
  </si>
  <si>
    <t>城乡比</t>
    <phoneticPr fontId="3" type="noConversion"/>
  </si>
  <si>
    <t>年份</t>
  </si>
  <si>
    <t>总计</t>
  </si>
  <si>
    <t>女</t>
  </si>
  <si>
    <t>总计</t>
    <phoneticPr fontId="4" type="noConversion"/>
  </si>
  <si>
    <t>女</t>
    <phoneticPr fontId="4" type="noConversion"/>
  </si>
  <si>
    <t>女生比</t>
    <phoneticPr fontId="3" type="noConversion"/>
  </si>
  <si>
    <t>本科</t>
    <phoneticPr fontId="4" type="noConversion"/>
  </si>
  <si>
    <t>专科</t>
    <phoneticPr fontId="4" type="noConversion"/>
  </si>
  <si>
    <t>女生比</t>
    <rPh sb="1" eb="2">
      <t>sheng</t>
    </rPh>
    <rPh sb="2" eb="3">
      <t>bi</t>
    </rPh>
    <phoneticPr fontId="4" type="noConversion"/>
  </si>
  <si>
    <t>本专科比</t>
    <rPh sb="0" eb="1">
      <t>ben zhuan ke</t>
    </rPh>
    <rPh sb="3" eb="4">
      <t>bi li</t>
    </rPh>
    <phoneticPr fontId="4" type="noConversion"/>
  </si>
  <si>
    <t>女生比</t>
    <rPh sb="0" eb="1">
      <t>nü shegn</t>
    </rPh>
    <rPh sb="2" eb="3">
      <t>bi</t>
    </rPh>
    <phoneticPr fontId="4" type="noConversion"/>
  </si>
  <si>
    <t>总本科</t>
    <rPh sb="0" eb="1">
      <t>zong</t>
    </rPh>
    <phoneticPr fontId="4" type="noConversion"/>
  </si>
  <si>
    <t>总专科</t>
    <rPh sb="0" eb="1">
      <t>zong</t>
    </rPh>
    <phoneticPr fontId="4" type="noConversion"/>
  </si>
  <si>
    <t>本科</t>
    <rPh sb="0" eb="1">
      <t>ben ke</t>
    </rPh>
    <phoneticPr fontId="4" type="noConversion"/>
  </si>
  <si>
    <t>专科</t>
    <rPh sb="0" eb="1">
      <t>zhuan ke</t>
    </rPh>
    <phoneticPr fontId="4" type="noConversion"/>
  </si>
  <si>
    <t>农村</t>
    <phoneticPr fontId="3" type="noConversion"/>
  </si>
  <si>
    <t>城乡比</t>
    <rPh sb="0" eb="1">
      <t>cheng xiang bi</t>
    </rPh>
    <phoneticPr fontId="4" type="noConversion"/>
  </si>
  <si>
    <t>女生比</t>
    <rPh sb="0" eb="1">
      <t>nü shegn bi</t>
    </rPh>
    <phoneticPr fontId="4" type="noConversion"/>
  </si>
  <si>
    <t>总计</t>
    <phoneticPr fontId="3" type="noConversion"/>
  </si>
  <si>
    <t>女生比</t>
    <rPh sb="0" eb="1">
      <t>nü shneg</t>
    </rPh>
    <rPh sb="2" eb="3">
      <t>bi</t>
    </rPh>
    <phoneticPr fontId="4" type="noConversion"/>
  </si>
  <si>
    <t xml:space="preserve">总计 </t>
  </si>
  <si>
    <t>女生比</t>
    <rPh sb="0" eb="1">
      <t>nü sheng bi</t>
    </rPh>
    <phoneticPr fontId="4" type="noConversion"/>
  </si>
  <si>
    <t>-</t>
    <phoneticPr fontId="4" type="noConversion"/>
  </si>
  <si>
    <t xml:space="preserve"> </t>
    <phoneticPr fontId="3" type="noConversion"/>
  </si>
  <si>
    <t>一年级在校生</t>
    <rPh sb="0" eb="1">
      <t>yi nian ji</t>
    </rPh>
    <rPh sb="3" eb="4">
      <t>zai xiao sheng</t>
    </rPh>
    <phoneticPr fontId="4" type="noConversion"/>
  </si>
  <si>
    <t>一年级在校生女</t>
    <rPh sb="0" eb="1">
      <t>yi nian ji</t>
    </rPh>
    <rPh sb="3" eb="4">
      <t>zai xiao sheng</t>
    </rPh>
    <rPh sb="6" eb="7">
      <t>nü shegn shu</t>
    </rPh>
    <phoneticPr fontId="4" type="noConversion"/>
  </si>
  <si>
    <t>女生比</t>
    <rPh sb="0" eb="1">
      <t>nü shgen bi</t>
    </rPh>
    <rPh sb="1" eb="2">
      <t>shegn</t>
    </rPh>
    <rPh sb="2" eb="3">
      <t>bi</t>
    </rPh>
    <phoneticPr fontId="4" type="noConversion"/>
  </si>
  <si>
    <t>-</t>
    <phoneticPr fontId="3" type="noConversion"/>
  </si>
  <si>
    <t>表示非原始数据，是计算出来的</t>
    <phoneticPr fontId="3" type="noConversion"/>
  </si>
  <si>
    <t>表示是拟合数据</t>
    <phoneticPr fontId="3" type="noConversion"/>
  </si>
  <si>
    <t>大男</t>
    <rPh sb="0" eb="1">
      <t>da</t>
    </rPh>
    <rPh sb="1" eb="2">
      <t>nan</t>
    </rPh>
    <phoneticPr fontId="3" type="noConversion"/>
  </si>
  <si>
    <t>大女</t>
    <rPh sb="0" eb="1">
      <t>da</t>
    </rPh>
    <rPh sb="1" eb="2">
      <t>nv</t>
    </rPh>
    <phoneticPr fontId="3" type="noConversion"/>
  </si>
  <si>
    <t>小女（城）</t>
    <rPh sb="0" eb="1">
      <t>xiao'nv</t>
    </rPh>
    <rPh sb="3" eb="4">
      <t>cheng'shi</t>
    </rPh>
    <phoneticPr fontId="3" type="noConversion"/>
  </si>
  <si>
    <t>小女（乡）</t>
    <rPh sb="0" eb="1">
      <t>xiao'nv</t>
    </rPh>
    <rPh sb="3" eb="4">
      <t>xiang'cun</t>
    </rPh>
    <phoneticPr fontId="3" type="noConversion"/>
  </si>
  <si>
    <t>初女比</t>
    <rPh sb="0" eb="1">
      <t>chu</t>
    </rPh>
    <rPh sb="1" eb="2">
      <t>nv</t>
    </rPh>
    <rPh sb="2" eb="3">
      <t>bi</t>
    </rPh>
    <phoneticPr fontId="3" type="noConversion"/>
  </si>
  <si>
    <t>初女（城）</t>
    <rPh sb="0" eb="1">
      <t>chu</t>
    </rPh>
    <rPh sb="1" eb="2">
      <t>nv</t>
    </rPh>
    <rPh sb="3" eb="4">
      <t>cheng</t>
    </rPh>
    <phoneticPr fontId="3" type="noConversion"/>
  </si>
  <si>
    <t>初女（乡）</t>
    <rPh sb="0" eb="1">
      <t>chu</t>
    </rPh>
    <rPh sb="1" eb="2">
      <t>nv</t>
    </rPh>
    <rPh sb="3" eb="4">
      <t>xiang</t>
    </rPh>
    <phoneticPr fontId="3" type="noConversion"/>
  </si>
  <si>
    <t>高女比</t>
    <rPh sb="0" eb="1">
      <t>gao</t>
    </rPh>
    <rPh sb="1" eb="2">
      <t>nv</t>
    </rPh>
    <rPh sb="2" eb="3">
      <t>bi</t>
    </rPh>
    <phoneticPr fontId="3" type="noConversion"/>
  </si>
  <si>
    <t>高女（城）</t>
    <rPh sb="0" eb="1">
      <t>gao</t>
    </rPh>
    <rPh sb="1" eb="2">
      <t>nv</t>
    </rPh>
    <rPh sb="3" eb="4">
      <t>cheng</t>
    </rPh>
    <phoneticPr fontId="3" type="noConversion"/>
  </si>
  <si>
    <t>高女（乡）</t>
    <rPh sb="0" eb="1">
      <t>gao</t>
    </rPh>
    <rPh sb="1" eb="2">
      <t>nv</t>
    </rPh>
    <rPh sb="3" eb="4">
      <t>xiang</t>
    </rPh>
    <phoneticPr fontId="3" type="noConversion"/>
  </si>
  <si>
    <t>小男（城）</t>
    <rPh sb="0" eb="1">
      <t>xiao</t>
    </rPh>
    <rPh sb="1" eb="2">
      <t>nan</t>
    </rPh>
    <rPh sb="3" eb="4">
      <t>cheng</t>
    </rPh>
    <phoneticPr fontId="3" type="noConversion"/>
  </si>
  <si>
    <t>小男（乡）</t>
    <rPh sb="0" eb="1">
      <t>xiao</t>
    </rPh>
    <rPh sb="1" eb="2">
      <t>nan</t>
    </rPh>
    <rPh sb="3" eb="4">
      <t>xiang'cun</t>
    </rPh>
    <phoneticPr fontId="3" type="noConversion"/>
  </si>
  <si>
    <t>初男（城）</t>
    <rPh sb="0" eb="1">
      <t>chu</t>
    </rPh>
    <rPh sb="1" eb="2">
      <t>nan</t>
    </rPh>
    <rPh sb="3" eb="4">
      <t>cheng</t>
    </rPh>
    <phoneticPr fontId="3" type="noConversion"/>
  </si>
  <si>
    <t>初男（乡）</t>
    <rPh sb="0" eb="1">
      <t>chu</t>
    </rPh>
    <rPh sb="1" eb="2">
      <t>nan</t>
    </rPh>
    <rPh sb="3" eb="4">
      <t>xiang'cun</t>
    </rPh>
    <phoneticPr fontId="3" type="noConversion"/>
  </si>
  <si>
    <t>高男（城）</t>
    <rPh sb="0" eb="1">
      <t>gao</t>
    </rPh>
    <rPh sb="1" eb="2">
      <t>nan</t>
    </rPh>
    <rPh sb="3" eb="4">
      <t>cheng</t>
    </rPh>
    <phoneticPr fontId="3" type="noConversion"/>
  </si>
  <si>
    <t>高男（乡）</t>
    <rPh sb="0" eb="1">
      <t>gao'nan</t>
    </rPh>
    <rPh sb="1" eb="2">
      <t>nan</t>
    </rPh>
    <rPh sb="3" eb="4">
      <t>xiang</t>
    </rPh>
    <phoneticPr fontId="3" type="noConversion"/>
  </si>
  <si>
    <t>专女</t>
    <rPh sb="0" eb="1">
      <t>zhaun</t>
    </rPh>
    <rPh sb="1" eb="2">
      <t>nv</t>
    </rPh>
    <phoneticPr fontId="3" type="noConversion"/>
  </si>
  <si>
    <t>城市</t>
    <rPh sb="0" eb="1">
      <t>chegn'shi</t>
    </rPh>
    <phoneticPr fontId="3" type="noConversion"/>
  </si>
  <si>
    <t>专男</t>
    <rPh sb="0" eb="1">
      <t>zhuan</t>
    </rPh>
    <rPh sb="1" eb="2">
      <t>nan</t>
    </rPh>
    <phoneticPr fontId="3" type="noConversion"/>
  </si>
  <si>
    <t>女生比</t>
    <rPh sb="0" eb="1">
      <t>nv</t>
    </rPh>
    <rPh sb="1" eb="2">
      <t>sheng</t>
    </rPh>
    <rPh sb="2" eb="3">
      <t>bi</t>
    </rPh>
    <phoneticPr fontId="3" type="noConversion"/>
  </si>
  <si>
    <t>小女比</t>
    <rPh sb="0" eb="1">
      <t>xiao</t>
    </rPh>
    <rPh sb="1" eb="2">
      <t>nv</t>
    </rPh>
    <rPh sb="2" eb="3">
      <t>bi</t>
    </rPh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</si>
</sst>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_);[Red]\(0\)"/>
  </numFmts>
  <fonts count="8" x14ac:knownFonts="1">
    <font>
      <sz val="12"/>
      <color theme="1"/>
      <name val="等线"/>
      <family val="2"/>
      <charset val="134"/>
      <scheme val="minor"/>
    </font>
    <font>
      <sz val="11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1"/>
      <color rgb="FFFF0000"/>
      <name val="宋体"/>
      <family val="3"/>
      <charset val="134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auto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auto="1"/>
      </right>
      <top/>
      <bottom style="thin">
        <color theme="0" tint="-0.34998626667073579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44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5" borderId="0" xfId="1" applyFill="1" applyAlignment="1">
      <alignment horizontal="center" vertical="center"/>
    </xf>
    <xf numFmtId="0" fontId="1" fillId="0" borderId="0" xfId="1" applyAlignment="1">
      <alignment horizontal="center" vertical="center"/>
    </xf>
    <xf numFmtId="0" fontId="0" fillId="7" borderId="4" xfId="1" applyFont="1" applyFill="1" applyBorder="1" applyAlignment="1">
      <alignment horizontal="center" vertical="center"/>
    </xf>
    <xf numFmtId="0" fontId="5" fillId="6" borderId="0" xfId="1" applyFont="1" applyFill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0" fillId="0" borderId="7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1" fillId="7" borderId="7" xfId="1" applyFill="1" applyBorder="1" applyAlignment="1">
      <alignment horizontal="center" vertical="center"/>
    </xf>
    <xf numFmtId="0" fontId="1" fillId="7" borderId="4" xfId="1" applyFill="1" applyBorder="1" applyAlignment="1">
      <alignment horizontal="center" vertical="center"/>
    </xf>
    <xf numFmtId="0" fontId="1" fillId="7" borderId="5" xfId="1" applyFill="1" applyBorder="1" applyAlignment="1">
      <alignment horizontal="center" vertical="center"/>
    </xf>
    <xf numFmtId="0" fontId="0" fillId="0" borderId="7" xfId="1" applyFont="1" applyBorder="1">
      <alignment vertical="center"/>
    </xf>
    <xf numFmtId="0" fontId="1" fillId="0" borderId="5" xfId="1" applyBorder="1">
      <alignment vertical="center"/>
    </xf>
    <xf numFmtId="0" fontId="0" fillId="0" borderId="1" xfId="1" applyFont="1" applyBorder="1" applyAlignment="1">
      <alignment horizontal="center" vertical="center"/>
    </xf>
    <xf numFmtId="0" fontId="1" fillId="9" borderId="1" xfId="1" applyFill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0" fillId="0" borderId="9" xfId="1" applyFont="1" applyBorder="1" applyAlignment="1">
      <alignment horizontal="center" vertical="center"/>
    </xf>
    <xf numFmtId="176" fontId="1" fillId="0" borderId="0" xfId="1" applyNumberFormat="1" applyAlignment="1">
      <alignment horizontal="center" vertical="center"/>
    </xf>
    <xf numFmtId="176" fontId="1" fillId="0" borderId="9" xfId="1" applyNumberFormat="1" applyBorder="1" applyAlignment="1">
      <alignment horizontal="center" vertical="center"/>
    </xf>
    <xf numFmtId="176" fontId="1" fillId="10" borderId="0" xfId="1" applyNumberFormat="1" applyFill="1" applyAlignment="1">
      <alignment horizontal="center" vertical="center"/>
    </xf>
    <xf numFmtId="0" fontId="1" fillId="11" borderId="0" xfId="1" applyFill="1" applyAlignment="1">
      <alignment horizontal="center" vertical="center"/>
    </xf>
    <xf numFmtId="0" fontId="1" fillId="11" borderId="9" xfId="1" applyFill="1" applyBorder="1" applyAlignment="1">
      <alignment horizontal="center" vertical="center"/>
    </xf>
    <xf numFmtId="0" fontId="1" fillId="10" borderId="0" xfId="1" applyFill="1" applyAlignment="1">
      <alignment horizontal="center" vertical="center"/>
    </xf>
    <xf numFmtId="0" fontId="1" fillId="12" borderId="0" xfId="1" applyFill="1" applyAlignment="1">
      <alignment horizontal="center" vertical="center"/>
    </xf>
    <xf numFmtId="0" fontId="6" fillId="11" borderId="9" xfId="1" applyFont="1" applyFill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177" fontId="1" fillId="0" borderId="0" xfId="1" applyNumberFormat="1" applyAlignment="1">
      <alignment horizontal="center" vertical="center"/>
    </xf>
    <xf numFmtId="177" fontId="1" fillId="0" borderId="11" xfId="1" applyNumberFormat="1" applyBorder="1" applyAlignment="1">
      <alignment horizontal="center" vertical="center"/>
    </xf>
    <xf numFmtId="0" fontId="1" fillId="10" borderId="9" xfId="1" applyFill="1" applyBorder="1" applyAlignment="1">
      <alignment horizontal="center" vertical="center"/>
    </xf>
    <xf numFmtId="176" fontId="1" fillId="10" borderId="9" xfId="1" applyNumberFormat="1" applyFill="1" applyBorder="1" applyAlignment="1">
      <alignment horizontal="center" vertical="center"/>
    </xf>
    <xf numFmtId="0" fontId="1" fillId="11" borderId="10" xfId="1" applyFill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0" fillId="0" borderId="10" xfId="1" applyFont="1" applyBorder="1" applyAlignment="1">
      <alignment horizontal="center" vertical="center"/>
    </xf>
    <xf numFmtId="0" fontId="6" fillId="10" borderId="0" xfId="1" applyFont="1" applyFill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77" fontId="0" fillId="11" borderId="0" xfId="0" applyNumberFormat="1" applyFill="1" applyAlignment="1">
      <alignment horizontal="left" vertical="center"/>
    </xf>
    <xf numFmtId="177" fontId="0" fillId="0" borderId="13" xfId="0" applyNumberFormat="1" applyBorder="1" applyAlignment="1">
      <alignment horizontal="left" vertical="center"/>
    </xf>
    <xf numFmtId="177" fontId="0" fillId="0" borderId="0" xfId="0" applyNumberFormat="1" applyAlignment="1">
      <alignment horizontal="left" vertical="center"/>
    </xf>
    <xf numFmtId="177" fontId="1" fillId="0" borderId="10" xfId="1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left" vertical="center"/>
    </xf>
    <xf numFmtId="177" fontId="0" fillId="0" borderId="3" xfId="0" applyNumberFormat="1" applyBorder="1" applyAlignment="1">
      <alignment horizontal="left" vertical="center"/>
    </xf>
    <xf numFmtId="0" fontId="1" fillId="0" borderId="3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0" fillId="0" borderId="11" xfId="1" applyFont="1" applyBorder="1" applyAlignment="1">
      <alignment horizontal="center" vertical="center"/>
    </xf>
    <xf numFmtId="0" fontId="5" fillId="12" borderId="11" xfId="1" applyFont="1" applyFill="1" applyBorder="1" applyAlignment="1">
      <alignment horizontal="center" vertical="center"/>
    </xf>
    <xf numFmtId="176" fontId="1" fillId="12" borderId="11" xfId="1" applyNumberFormat="1" applyFill="1" applyBorder="1" applyAlignment="1">
      <alignment horizontal="center" vertical="center"/>
    </xf>
    <xf numFmtId="176" fontId="5" fillId="12" borderId="11" xfId="1" applyNumberFormat="1" applyFont="1" applyFill="1" applyBorder="1" applyAlignment="1">
      <alignment horizontal="center" vertical="center"/>
    </xf>
    <xf numFmtId="176" fontId="5" fillId="12" borderId="9" xfId="1" applyNumberFormat="1" applyFont="1" applyFill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1" fillId="12" borderId="11" xfId="1" applyFill="1" applyBorder="1" applyAlignment="1">
      <alignment horizontal="center" vertical="center"/>
    </xf>
    <xf numFmtId="0" fontId="7" fillId="10" borderId="9" xfId="1" applyFont="1" applyFill="1" applyBorder="1" applyAlignment="1">
      <alignment horizontal="center" vertical="center"/>
    </xf>
    <xf numFmtId="0" fontId="6" fillId="12" borderId="9" xfId="1" applyFont="1" applyFill="1" applyBorder="1" applyAlignment="1">
      <alignment horizontal="center" vertical="center"/>
    </xf>
    <xf numFmtId="176" fontId="1" fillId="0" borderId="11" xfId="1" applyNumberFormat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176" fontId="1" fillId="12" borderId="9" xfId="1" applyNumberFormat="1" applyFill="1" applyBorder="1" applyAlignment="1">
      <alignment horizontal="center" vertical="center"/>
    </xf>
    <xf numFmtId="0" fontId="7" fillId="10" borderId="11" xfId="1" applyFont="1" applyFill="1" applyBorder="1" applyAlignment="1">
      <alignment horizontal="center" vertical="center"/>
    </xf>
    <xf numFmtId="176" fontId="1" fillId="12" borderId="12" xfId="1" applyNumberFormat="1" applyFill="1" applyBorder="1" applyAlignment="1">
      <alignment horizontal="center" vertical="center"/>
    </xf>
    <xf numFmtId="176" fontId="1" fillId="12" borderId="0" xfId="1" applyNumberFormat="1" applyFill="1" applyAlignment="1">
      <alignment horizontal="center" vertical="center"/>
    </xf>
    <xf numFmtId="0" fontId="5" fillId="12" borderId="0" xfId="1" applyFont="1" applyFill="1" applyAlignment="1">
      <alignment horizontal="center" vertical="center"/>
    </xf>
    <xf numFmtId="176" fontId="5" fillId="12" borderId="0" xfId="1" applyNumberFormat="1" applyFont="1" applyFill="1" applyAlignment="1">
      <alignment horizontal="center" vertical="center"/>
    </xf>
    <xf numFmtId="176" fontId="5" fillId="12" borderId="10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7" fillId="10" borderId="10" xfId="1" applyFont="1" applyFill="1" applyBorder="1" applyAlignment="1">
      <alignment horizontal="center" vertical="center"/>
    </xf>
    <xf numFmtId="176" fontId="1" fillId="12" borderId="10" xfId="1" applyNumberFormat="1" applyFill="1" applyBorder="1" applyAlignment="1">
      <alignment horizontal="center" vertical="center"/>
    </xf>
    <xf numFmtId="0" fontId="7" fillId="10" borderId="0" xfId="1" applyFont="1" applyFill="1" applyAlignment="1">
      <alignment horizontal="center" vertical="center"/>
    </xf>
    <xf numFmtId="176" fontId="1" fillId="12" borderId="14" xfId="1" applyNumberFormat="1" applyFill="1" applyBorder="1" applyAlignment="1">
      <alignment horizontal="center" vertical="center"/>
    </xf>
    <xf numFmtId="0" fontId="1" fillId="12" borderId="13" xfId="1" applyFill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0" fontId="5" fillId="12" borderId="3" xfId="1" applyFont="1" applyFill="1" applyBorder="1" applyAlignment="1">
      <alignment horizontal="center" vertical="center"/>
    </xf>
    <xf numFmtId="176" fontId="1" fillId="12" borderId="3" xfId="1" applyNumberFormat="1" applyFill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1" fillId="12" borderId="3" xfId="1" applyFill="1" applyBorder="1" applyAlignment="1">
      <alignment horizontal="center" vertical="center"/>
    </xf>
    <xf numFmtId="0" fontId="7" fillId="10" borderId="6" xfId="1" applyFont="1" applyFill="1" applyBorder="1" applyAlignment="1">
      <alignment horizontal="center" vertical="center"/>
    </xf>
    <xf numFmtId="176" fontId="1" fillId="0" borderId="3" xfId="1" applyNumberFormat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176" fontId="1" fillId="12" borderId="15" xfId="1" applyNumberFormat="1" applyFill="1" applyBorder="1" applyAlignment="1">
      <alignment horizontal="center" vertical="center"/>
    </xf>
    <xf numFmtId="176" fontId="1" fillId="12" borderId="6" xfId="1" applyNumberFormat="1" applyFill="1" applyBorder="1" applyAlignment="1">
      <alignment horizontal="center" vertical="center"/>
    </xf>
    <xf numFmtId="0" fontId="7" fillId="10" borderId="3" xfId="1" applyFont="1" applyFill="1" applyBorder="1" applyAlignment="1">
      <alignment horizontal="center" vertical="center"/>
    </xf>
    <xf numFmtId="0" fontId="1" fillId="12" borderId="16" xfId="1" applyFill="1" applyBorder="1" applyAlignment="1">
      <alignment horizontal="center" vertical="center"/>
    </xf>
    <xf numFmtId="0" fontId="1" fillId="12" borderId="17" xfId="1" applyFill="1" applyBorder="1" applyAlignment="1">
      <alignment horizontal="center" vertical="center"/>
    </xf>
    <xf numFmtId="176" fontId="1" fillId="12" borderId="18" xfId="1" applyNumberFormat="1" applyFill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176" fontId="1" fillId="12" borderId="17" xfId="1" applyNumberFormat="1" applyFill="1" applyBorder="1" applyAlignment="1">
      <alignment horizontal="center" vertical="center"/>
    </xf>
    <xf numFmtId="0" fontId="7" fillId="10" borderId="17" xfId="1" applyFont="1" applyFill="1" applyBorder="1" applyAlignment="1">
      <alignment horizontal="center" vertical="center"/>
    </xf>
    <xf numFmtId="0" fontId="7" fillId="10" borderId="18" xfId="1" applyFont="1" applyFill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176" fontId="1" fillId="12" borderId="19" xfId="1" applyNumberFormat="1" applyFill="1" applyBorder="1" applyAlignment="1">
      <alignment horizontal="center" vertical="center"/>
    </xf>
    <xf numFmtId="0" fontId="0" fillId="12" borderId="0" xfId="1" applyFont="1" applyFill="1" applyAlignment="1">
      <alignment horizontal="center" vertical="center"/>
    </xf>
    <xf numFmtId="176" fontId="0" fillId="0" borderId="0" xfId="1" applyNumberFormat="1" applyFont="1" applyAlignment="1">
      <alignment horizontal="center" vertical="center"/>
    </xf>
    <xf numFmtId="176" fontId="0" fillId="12" borderId="0" xfId="1" applyNumberFormat="1" applyFont="1" applyFill="1" applyAlignment="1">
      <alignment horizontal="center" vertical="center"/>
    </xf>
    <xf numFmtId="0" fontId="1" fillId="12" borderId="20" xfId="1" applyFill="1" applyBorder="1" applyAlignment="1">
      <alignment horizontal="center" vertical="center"/>
    </xf>
    <xf numFmtId="0" fontId="1" fillId="12" borderId="10" xfId="1" applyFill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12" borderId="14" xfId="1" applyFill="1" applyBorder="1" applyAlignment="1">
      <alignment horizontal="center" vertical="center"/>
    </xf>
    <xf numFmtId="0" fontId="1" fillId="12" borderId="2" xfId="1" applyFill="1" applyBorder="1" applyAlignment="1">
      <alignment horizontal="center" vertical="center"/>
    </xf>
    <xf numFmtId="0" fontId="1" fillId="12" borderId="6" xfId="1" applyFill="1" applyBorder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1" fillId="13" borderId="0" xfId="1" applyFill="1" applyAlignment="1">
      <alignment horizontal="center" vertical="center"/>
    </xf>
    <xf numFmtId="0" fontId="1" fillId="13" borderId="10" xfId="1" applyFill="1" applyBorder="1" applyAlignment="1">
      <alignment horizontal="center" vertical="center"/>
    </xf>
    <xf numFmtId="176" fontId="1" fillId="13" borderId="0" xfId="1" applyNumberFormat="1" applyFill="1" applyAlignment="1">
      <alignment horizontal="center" vertical="center"/>
    </xf>
    <xf numFmtId="0" fontId="0" fillId="13" borderId="0" xfId="1" applyFont="1" applyFill="1" applyAlignment="1">
      <alignment horizontal="center" vertical="center"/>
    </xf>
    <xf numFmtId="0" fontId="0" fillId="13" borderId="10" xfId="1" applyFont="1" applyFill="1" applyBorder="1" applyAlignment="1">
      <alignment horizontal="center" vertical="center"/>
    </xf>
    <xf numFmtId="0" fontId="1" fillId="13" borderId="14" xfId="1" applyFill="1" applyBorder="1" applyAlignment="1">
      <alignment horizontal="center" vertical="center"/>
    </xf>
    <xf numFmtId="176" fontId="0" fillId="13" borderId="0" xfId="1" applyNumberFormat="1" applyFont="1" applyFill="1" applyAlignment="1">
      <alignment horizontal="center" vertical="center"/>
    </xf>
    <xf numFmtId="0" fontId="1" fillId="14" borderId="0" xfId="1" applyFill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3" borderId="7" xfId="1" applyFill="1" applyBorder="1" applyAlignment="1">
      <alignment horizontal="center" vertical="center"/>
    </xf>
    <xf numFmtId="0" fontId="1" fillId="3" borderId="5" xfId="1" applyFill="1" applyBorder="1" applyAlignment="1">
      <alignment horizontal="center" vertical="center"/>
    </xf>
    <xf numFmtId="0" fontId="1" fillId="8" borderId="7" xfId="1" applyFill="1" applyBorder="1" applyAlignment="1">
      <alignment horizontal="center" vertical="center"/>
    </xf>
    <xf numFmtId="0" fontId="1" fillId="8" borderId="4" xfId="1" applyFill="1" applyBorder="1" applyAlignment="1">
      <alignment horizontal="center" vertical="center"/>
    </xf>
    <xf numFmtId="0" fontId="1" fillId="8" borderId="5" xfId="1" applyFill="1" applyBorder="1" applyAlignment="1">
      <alignment horizontal="center" vertical="center"/>
    </xf>
    <xf numFmtId="0" fontId="0" fillId="0" borderId="7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1" fillId="4" borderId="2" xfId="1" applyFill="1" applyBorder="1" applyAlignment="1">
      <alignment horizontal="center" vertical="center"/>
    </xf>
    <xf numFmtId="0" fontId="1" fillId="4" borderId="3" xfId="1" applyFill="1" applyBorder="1" applyAlignment="1">
      <alignment horizontal="center" vertical="center"/>
    </xf>
    <xf numFmtId="0" fontId="1" fillId="4" borderId="6" xfId="1" applyFill="1" applyBorder="1" applyAlignment="1">
      <alignment horizontal="center" vertical="center"/>
    </xf>
    <xf numFmtId="0" fontId="0" fillId="5" borderId="2" xfId="1" applyFont="1" applyFill="1" applyBorder="1" applyAlignment="1">
      <alignment horizontal="center" vertical="center"/>
    </xf>
    <xf numFmtId="0" fontId="1" fillId="5" borderId="3" xfId="1" applyFill="1" applyBorder="1" applyAlignment="1">
      <alignment horizontal="center" vertical="center"/>
    </xf>
    <xf numFmtId="0" fontId="1" fillId="6" borderId="7" xfId="1" applyFill="1" applyBorder="1" applyAlignment="1">
      <alignment horizontal="center" vertical="center"/>
    </xf>
    <xf numFmtId="0" fontId="1" fillId="6" borderId="4" xfId="1" applyFill="1" applyBorder="1" applyAlignment="1">
      <alignment horizontal="center" vertical="center"/>
    </xf>
    <xf numFmtId="0" fontId="1" fillId="6" borderId="5" xfId="1" applyFill="1" applyBorder="1" applyAlignment="1">
      <alignment horizontal="center" vertical="center"/>
    </xf>
    <xf numFmtId="0" fontId="1" fillId="6" borderId="1" xfId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/>
    </xf>
    <xf numFmtId="0" fontId="1" fillId="7" borderId="7" xfId="1" applyFill="1" applyBorder="1" applyAlignment="1">
      <alignment horizontal="center" vertical="center"/>
    </xf>
    <xf numFmtId="0" fontId="1" fillId="7" borderId="4" xfId="1" applyFill="1" applyBorder="1" applyAlignment="1">
      <alignment horizontal="center" vertical="center"/>
    </xf>
    <xf numFmtId="0" fontId="1" fillId="7" borderId="5" xfId="1" applyFill="1" applyBorder="1" applyAlignment="1">
      <alignment horizontal="center" vertical="center"/>
    </xf>
    <xf numFmtId="0" fontId="0" fillId="7" borderId="7" xfId="1" applyFont="1" applyFill="1" applyBorder="1" applyAlignment="1">
      <alignment horizontal="center" vertical="center"/>
    </xf>
    <xf numFmtId="0" fontId="0" fillId="7" borderId="4" xfId="1" applyFont="1" applyFill="1" applyBorder="1" applyAlignment="1">
      <alignment horizontal="center" vertical="center"/>
    </xf>
  </cellXfs>
  <cellStyles count="2">
    <cellStyle name="常规" xfId="0" builtinId="0"/>
    <cellStyle name="常规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62"/>
  <sheetViews>
    <sheetView tabSelected="1" zoomScale="66" zoomScaleNormal="70" zoomScalePageLayoutView="70" workbookViewId="0">
      <pane xSplit="1" ySplit="5" topLeftCell="CD32" activePane="bottomRight" state="frozen"/>
      <selection pane="topRight" activeCell="B1" sqref="B1"/>
      <selection pane="bottomLeft" activeCell="A6" sqref="A6"/>
      <selection pane="bottomRight" activeCell="CP42" sqref="CP42"/>
    </sheetView>
  </sheetViews>
  <sheetFormatPr baseColWidth="10" defaultColWidth="8.5" defaultRowHeight="14" x14ac:dyDescent="0.2"/>
  <cols>
    <col min="1" max="3" width="8.5" style="4"/>
    <col min="4" max="4" width="10" style="4" bestFit="1" customWidth="1"/>
    <col min="5" max="5" width="13.1640625" style="4" bestFit="1" customWidth="1"/>
    <col min="6" max="6" width="13.1640625" style="4" customWidth="1"/>
    <col min="7" max="8" width="12.5" style="4" bestFit="1" customWidth="1"/>
    <col min="9" max="10" width="8.5" style="4"/>
    <col min="11" max="11" width="11" style="4" customWidth="1"/>
    <col min="12" max="13" width="12.5" style="4" bestFit="1" customWidth="1"/>
    <col min="14" max="14" width="14.5" style="4" customWidth="1"/>
    <col min="15" max="15" width="8.5" style="4"/>
    <col min="16" max="16" width="10" style="4" bestFit="1" customWidth="1"/>
    <col min="17" max="17" width="11.6640625" style="4" hidden="1" customWidth="1"/>
    <col min="18" max="18" width="12.5" style="4" bestFit="1" customWidth="1"/>
    <col min="19" max="19" width="11.83203125" style="4" customWidth="1"/>
    <col min="20" max="20" width="14.5" style="4" customWidth="1"/>
    <col min="21" max="21" width="16.6640625" style="4" customWidth="1"/>
    <col min="22" max="22" width="16.1640625" style="4" customWidth="1"/>
    <col min="23" max="26" width="12.5" style="4" customWidth="1"/>
    <col min="27" max="30" width="10" style="4" bestFit="1" customWidth="1"/>
    <col min="31" max="32" width="8.83203125" style="4" bestFit="1" customWidth="1"/>
    <col min="33" max="33" width="8.5" style="4"/>
    <col min="34" max="35" width="8.5" style="4" customWidth="1"/>
    <col min="36" max="36" width="8.83203125" style="4" bestFit="1" customWidth="1"/>
    <col min="37" max="37" width="10" style="4" bestFit="1" customWidth="1"/>
    <col min="38" max="38" width="11.1640625" style="4" customWidth="1"/>
    <col min="39" max="39" width="10" style="4" bestFit="1" customWidth="1"/>
    <col min="40" max="40" width="8.5" style="4"/>
    <col min="41" max="41" width="8.83203125" style="4" bestFit="1" customWidth="1"/>
    <col min="42" max="42" width="10" style="4" bestFit="1" customWidth="1"/>
    <col min="43" max="46" width="8.5" style="4"/>
    <col min="47" max="47" width="10" style="4" customWidth="1"/>
    <col min="48" max="49" width="8.5" style="4"/>
    <col min="50" max="50" width="12.5" style="4" customWidth="1"/>
    <col min="51" max="55" width="8.5" style="4"/>
    <col min="56" max="56" width="11.6640625" style="4" customWidth="1"/>
    <col min="57" max="58" width="8.83203125" style="4" bestFit="1" customWidth="1"/>
    <col min="59" max="59" width="9.5" style="4" bestFit="1" customWidth="1"/>
    <col min="60" max="61" width="10" style="4" bestFit="1" customWidth="1"/>
    <col min="62" max="62" width="11" style="4" bestFit="1" customWidth="1"/>
    <col min="63" max="65" width="8.5" style="4"/>
    <col min="66" max="66" width="10" style="4" bestFit="1" customWidth="1"/>
    <col min="67" max="67" width="10.5" style="4" bestFit="1" customWidth="1"/>
    <col min="68" max="68" width="10" style="4" bestFit="1" customWidth="1"/>
    <col min="69" max="69" width="12.5" style="4" customWidth="1"/>
    <col min="70" max="72" width="8.5" style="4"/>
    <col min="73" max="73" width="10" style="4" bestFit="1" customWidth="1"/>
    <col min="74" max="74" width="10" style="4" hidden="1" customWidth="1"/>
    <col min="75" max="75" width="10" style="4" bestFit="1" customWidth="1"/>
    <col min="76" max="76" width="11" style="4" bestFit="1" customWidth="1"/>
    <col min="77" max="77" width="11.83203125" style="4" customWidth="1"/>
    <col min="78" max="79" width="8.83203125" style="4" bestFit="1" customWidth="1"/>
    <col min="80" max="80" width="9.5" style="4" bestFit="1" customWidth="1"/>
    <col min="81" max="81" width="13.1640625" style="4" bestFit="1" customWidth="1"/>
    <col min="82" max="82" width="10" style="4" bestFit="1" customWidth="1"/>
    <col min="83" max="83" width="11" style="4" bestFit="1" customWidth="1"/>
    <col min="84" max="84" width="11" style="4" customWidth="1"/>
    <col min="85" max="85" width="13.1640625" style="4" customWidth="1"/>
    <col min="86" max="86" width="14.33203125" style="4" customWidth="1"/>
    <col min="87" max="87" width="11.6640625" style="4" customWidth="1"/>
    <col min="88" max="88" width="8.83203125" style="4" bestFit="1" customWidth="1"/>
    <col min="89" max="89" width="8.5" style="4"/>
    <col min="90" max="91" width="8.83203125" style="4" bestFit="1" customWidth="1"/>
    <col min="92" max="92" width="8.5" style="4"/>
    <col min="93" max="93" width="8.83203125" style="4" bestFit="1" customWidth="1"/>
    <col min="94" max="94" width="8.5" style="4"/>
    <col min="95" max="99" width="8.83203125" style="4" bestFit="1" customWidth="1"/>
    <col min="100" max="101" width="8.5" style="4"/>
    <col min="102" max="105" width="8.83203125" style="4" bestFit="1" customWidth="1"/>
    <col min="106" max="16384" width="8.5" style="4"/>
  </cols>
  <sheetData>
    <row r="1" spans="1:87" ht="16" x14ac:dyDescent="0.2">
      <c r="A1" s="1"/>
      <c r="B1" s="2"/>
      <c r="C1" s="2"/>
      <c r="D1" s="125" t="s">
        <v>0</v>
      </c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7" t="s">
        <v>1</v>
      </c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8"/>
      <c r="BE1" s="129" t="s">
        <v>2</v>
      </c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1"/>
      <c r="BZ1" s="132" t="s">
        <v>3</v>
      </c>
      <c r="CA1" s="133"/>
      <c r="CB1" s="133"/>
      <c r="CC1" s="133"/>
      <c r="CD1" s="133"/>
      <c r="CE1" s="133"/>
      <c r="CF1" s="3"/>
    </row>
    <row r="2" spans="1:87" ht="16" x14ac:dyDescent="0.2">
      <c r="A2" s="1"/>
      <c r="B2" s="124" t="s">
        <v>4</v>
      </c>
      <c r="C2" s="124"/>
      <c r="D2" s="134" t="s">
        <v>5</v>
      </c>
      <c r="E2" s="135"/>
      <c r="F2" s="135"/>
      <c r="G2" s="135"/>
      <c r="H2" s="136"/>
      <c r="I2" s="121" t="s">
        <v>6</v>
      </c>
      <c r="J2" s="122"/>
      <c r="K2" s="122"/>
      <c r="L2" s="122"/>
      <c r="M2" s="122"/>
      <c r="N2" s="123"/>
      <c r="O2" s="113" t="s">
        <v>7</v>
      </c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36" t="s">
        <v>1</v>
      </c>
      <c r="AB2" s="137"/>
      <c r="AC2" s="137"/>
      <c r="AD2" s="137"/>
      <c r="AE2" s="113" t="s">
        <v>8</v>
      </c>
      <c r="AF2" s="114"/>
      <c r="AG2" s="114"/>
      <c r="AH2" s="114"/>
      <c r="AI2" s="114"/>
      <c r="AJ2" s="114"/>
      <c r="AK2" s="114"/>
      <c r="AL2" s="115"/>
      <c r="AM2" s="124" t="s">
        <v>9</v>
      </c>
      <c r="AN2" s="124"/>
      <c r="AO2" s="124"/>
      <c r="AP2" s="124"/>
      <c r="AQ2" s="139" t="s">
        <v>10</v>
      </c>
      <c r="AR2" s="140"/>
      <c r="AS2" s="140"/>
      <c r="AT2" s="140"/>
      <c r="AU2" s="140"/>
      <c r="AV2" s="140"/>
      <c r="AW2" s="140"/>
      <c r="AX2" s="141"/>
      <c r="AY2" s="142" t="s">
        <v>11</v>
      </c>
      <c r="AZ2" s="143"/>
      <c r="BA2" s="5"/>
      <c r="BB2" s="142" t="s">
        <v>12</v>
      </c>
      <c r="BC2" s="140"/>
      <c r="BD2" s="141"/>
      <c r="BE2" s="137" t="s">
        <v>13</v>
      </c>
      <c r="BF2" s="137"/>
      <c r="BG2" s="137"/>
      <c r="BH2" s="137"/>
      <c r="BI2" s="137"/>
      <c r="BJ2" s="137"/>
      <c r="BK2" s="113" t="s">
        <v>14</v>
      </c>
      <c r="BL2" s="114"/>
      <c r="BM2" s="114"/>
      <c r="BN2" s="114"/>
      <c r="BO2" s="114"/>
      <c r="BP2" s="114"/>
      <c r="BQ2" s="115"/>
      <c r="BR2" s="113" t="s">
        <v>15</v>
      </c>
      <c r="BS2" s="114"/>
      <c r="BT2" s="114"/>
      <c r="BU2" s="114"/>
      <c r="BV2" s="114"/>
      <c r="BW2" s="114"/>
      <c r="BX2" s="114"/>
      <c r="BY2" s="115"/>
      <c r="BZ2" s="138" t="s">
        <v>16</v>
      </c>
      <c r="CA2" s="138"/>
      <c r="CB2" s="138"/>
      <c r="CC2" s="138"/>
      <c r="CD2" s="138"/>
      <c r="CE2" s="138"/>
      <c r="CF2" s="6"/>
    </row>
    <row r="3" spans="1:87" ht="16" x14ac:dyDescent="0.2">
      <c r="A3" s="1"/>
      <c r="B3" s="2"/>
      <c r="C3" s="2"/>
      <c r="D3" s="7"/>
      <c r="E3" s="8"/>
      <c r="F3" s="8"/>
      <c r="G3" s="8"/>
      <c r="H3" s="9"/>
      <c r="I3" s="10"/>
      <c r="J3" s="11"/>
      <c r="K3" s="11"/>
      <c r="L3" s="11"/>
      <c r="M3" s="11"/>
      <c r="N3" s="12"/>
      <c r="O3" s="7"/>
      <c r="P3" s="8"/>
      <c r="Q3" s="8"/>
      <c r="R3" s="8"/>
      <c r="S3" s="8"/>
      <c r="T3" s="12"/>
      <c r="U3" s="116" t="s">
        <v>17</v>
      </c>
      <c r="V3" s="117"/>
      <c r="W3" s="118" t="s">
        <v>18</v>
      </c>
      <c r="X3" s="119"/>
      <c r="Y3" s="119"/>
      <c r="Z3" s="120"/>
      <c r="AA3" s="9"/>
      <c r="AB3" s="2"/>
      <c r="AC3" s="2"/>
      <c r="AD3" s="2"/>
      <c r="AE3" s="7"/>
      <c r="AF3" s="8"/>
      <c r="AG3" s="8"/>
      <c r="AH3" s="8"/>
      <c r="AI3" s="8"/>
      <c r="AJ3" s="8"/>
      <c r="AK3" s="8"/>
      <c r="AL3" s="9"/>
      <c r="AM3" s="2"/>
      <c r="AN3" s="2"/>
      <c r="AO3" s="2"/>
      <c r="AP3" s="2"/>
      <c r="AQ3" s="13"/>
      <c r="AR3" s="14"/>
      <c r="AS3" s="14"/>
      <c r="AT3" s="14"/>
      <c r="AU3" s="14"/>
      <c r="AV3" s="14"/>
      <c r="AW3" s="14"/>
      <c r="AX3" s="15"/>
      <c r="AY3" s="14"/>
      <c r="AZ3" s="14"/>
      <c r="BA3" s="14"/>
      <c r="BB3" s="14"/>
      <c r="BC3" s="14"/>
      <c r="BD3" s="15"/>
      <c r="BE3" s="2"/>
      <c r="BF3" s="2"/>
      <c r="BG3" s="2"/>
      <c r="BH3" s="2"/>
      <c r="BI3" s="2"/>
      <c r="BJ3" s="2"/>
      <c r="BK3" s="7"/>
      <c r="BL3" s="8"/>
      <c r="BM3" s="8"/>
      <c r="BN3" s="8"/>
      <c r="BO3" s="8"/>
      <c r="BP3" s="8"/>
      <c r="BQ3" s="9"/>
      <c r="BR3" s="7"/>
      <c r="BS3" s="8"/>
      <c r="BT3" s="8"/>
      <c r="BU3" s="8"/>
      <c r="BV3" s="8"/>
      <c r="BW3" s="8"/>
      <c r="BX3" s="8"/>
      <c r="BY3" s="9"/>
      <c r="BZ3" s="2"/>
      <c r="CA3" s="2"/>
      <c r="CB3" s="2"/>
      <c r="CC3" s="2"/>
      <c r="CD3" s="2"/>
      <c r="CE3" s="2"/>
    </row>
    <row r="4" spans="1:87" ht="16" x14ac:dyDescent="0.2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7"/>
      <c r="T4" s="2"/>
      <c r="U4" s="16"/>
      <c r="V4" s="17"/>
      <c r="W4" s="121" t="s">
        <v>19</v>
      </c>
      <c r="X4" s="114"/>
      <c r="Y4" s="122" t="s">
        <v>20</v>
      </c>
      <c r="Z4" s="123"/>
      <c r="AA4" s="12" t="s">
        <v>21</v>
      </c>
      <c r="AB4" s="2" t="s">
        <v>22</v>
      </c>
      <c r="AC4" s="2"/>
      <c r="AD4" s="2"/>
      <c r="AE4" s="2" t="s">
        <v>23</v>
      </c>
      <c r="AF4" s="2" t="s">
        <v>24</v>
      </c>
      <c r="AG4" s="2" t="s">
        <v>25</v>
      </c>
      <c r="AH4" s="2" t="s">
        <v>22</v>
      </c>
      <c r="AI4" s="2"/>
      <c r="AJ4" s="2"/>
      <c r="AK4" s="2"/>
      <c r="AL4" s="2"/>
      <c r="AM4" s="18" t="s">
        <v>21</v>
      </c>
      <c r="AN4" s="2" t="s">
        <v>22</v>
      </c>
      <c r="AO4" s="2"/>
      <c r="AP4" s="2"/>
      <c r="AQ4" s="2" t="s">
        <v>23</v>
      </c>
      <c r="AR4" s="2" t="s">
        <v>24</v>
      </c>
      <c r="AS4" s="2" t="s">
        <v>25</v>
      </c>
      <c r="AT4" s="2" t="s">
        <v>22</v>
      </c>
      <c r="AU4" s="2"/>
      <c r="AV4" s="2"/>
      <c r="AW4" s="2"/>
      <c r="AX4" s="2"/>
      <c r="AY4" s="2"/>
      <c r="AZ4" s="2"/>
      <c r="BA4" s="2"/>
      <c r="BB4" s="2"/>
      <c r="BC4" s="2"/>
      <c r="BD4" s="2"/>
      <c r="BE4" s="2" t="s">
        <v>23</v>
      </c>
      <c r="BF4" s="2" t="s">
        <v>24</v>
      </c>
      <c r="BG4" s="2"/>
      <c r="BH4" s="2" t="s">
        <v>22</v>
      </c>
      <c r="BI4" s="2"/>
      <c r="BJ4" s="2"/>
      <c r="BK4" s="2" t="s">
        <v>23</v>
      </c>
      <c r="BL4" s="2" t="s">
        <v>24</v>
      </c>
      <c r="BM4" s="2" t="s">
        <v>25</v>
      </c>
      <c r="BN4" s="2" t="s">
        <v>22</v>
      </c>
      <c r="BO4" s="2"/>
      <c r="BP4" s="2"/>
      <c r="BQ4" s="2"/>
      <c r="BR4" s="2" t="s">
        <v>23</v>
      </c>
      <c r="BS4" s="2" t="s">
        <v>24</v>
      </c>
      <c r="BT4" s="2" t="s">
        <v>25</v>
      </c>
      <c r="BU4" s="2" t="s">
        <v>22</v>
      </c>
      <c r="BV4" s="2" t="s">
        <v>26</v>
      </c>
      <c r="BW4" s="2"/>
      <c r="BX4" s="2"/>
      <c r="BY4" s="2"/>
      <c r="BZ4" s="9" t="s">
        <v>23</v>
      </c>
      <c r="CA4" s="2" t="s">
        <v>24</v>
      </c>
      <c r="CB4" s="2" t="s">
        <v>25</v>
      </c>
      <c r="CC4" s="2" t="s">
        <v>22</v>
      </c>
      <c r="CD4" s="2"/>
      <c r="CE4" s="2"/>
    </row>
    <row r="5" spans="1:87" ht="16" x14ac:dyDescent="0.2">
      <c r="A5" s="1" t="s">
        <v>27</v>
      </c>
      <c r="B5" s="2" t="s">
        <v>28</v>
      </c>
      <c r="C5" s="2" t="s">
        <v>29</v>
      </c>
      <c r="D5" s="18" t="s">
        <v>30</v>
      </c>
      <c r="E5" s="18" t="s">
        <v>31</v>
      </c>
      <c r="F5" s="18" t="s">
        <v>32</v>
      </c>
      <c r="G5" s="2" t="s">
        <v>33</v>
      </c>
      <c r="H5" s="2" t="s">
        <v>34</v>
      </c>
      <c r="I5" s="18" t="s">
        <v>30</v>
      </c>
      <c r="J5" s="18" t="s">
        <v>31</v>
      </c>
      <c r="K5" s="19" t="s">
        <v>35</v>
      </c>
      <c r="L5" s="2" t="s">
        <v>33</v>
      </c>
      <c r="M5" s="2" t="s">
        <v>34</v>
      </c>
      <c r="N5" s="19" t="s">
        <v>36</v>
      </c>
      <c r="O5" s="18" t="s">
        <v>30</v>
      </c>
      <c r="P5" s="18" t="s">
        <v>31</v>
      </c>
      <c r="Q5" s="19" t="s">
        <v>37</v>
      </c>
      <c r="R5" s="18" t="s">
        <v>38</v>
      </c>
      <c r="S5" s="18" t="s">
        <v>39</v>
      </c>
      <c r="T5" s="19" t="s">
        <v>36</v>
      </c>
      <c r="U5" s="20" t="s">
        <v>40</v>
      </c>
      <c r="V5" s="20" t="s">
        <v>41</v>
      </c>
      <c r="W5" s="20" t="s">
        <v>40</v>
      </c>
      <c r="X5" s="20" t="s">
        <v>41</v>
      </c>
      <c r="Y5" s="20" t="s">
        <v>40</v>
      </c>
      <c r="Z5" s="20" t="s">
        <v>41</v>
      </c>
      <c r="AA5" s="9" t="s">
        <v>25</v>
      </c>
      <c r="AB5" s="2" t="s">
        <v>42</v>
      </c>
      <c r="AC5" s="2" t="s">
        <v>28</v>
      </c>
      <c r="AD5" s="20" t="s">
        <v>31</v>
      </c>
      <c r="AE5" s="2" t="s">
        <v>28</v>
      </c>
      <c r="AF5" s="2" t="s">
        <v>28</v>
      </c>
      <c r="AG5" s="2" t="s">
        <v>25</v>
      </c>
      <c r="AH5" s="2" t="s">
        <v>42</v>
      </c>
      <c r="AI5" s="19" t="s">
        <v>43</v>
      </c>
      <c r="AJ5" s="2" t="s">
        <v>28</v>
      </c>
      <c r="AK5" s="18" t="s">
        <v>31</v>
      </c>
      <c r="AL5" s="19" t="s">
        <v>44</v>
      </c>
      <c r="AM5" s="2" t="s">
        <v>25</v>
      </c>
      <c r="AN5" s="2" t="s">
        <v>42</v>
      </c>
      <c r="AO5" s="2" t="s">
        <v>28</v>
      </c>
      <c r="AP5" s="18" t="s">
        <v>31</v>
      </c>
      <c r="AQ5" s="2" t="s">
        <v>28</v>
      </c>
      <c r="AR5" s="2" t="s">
        <v>28</v>
      </c>
      <c r="AS5" s="2" t="s">
        <v>45</v>
      </c>
      <c r="AT5" s="2" t="s">
        <v>28</v>
      </c>
      <c r="AU5" s="19" t="s">
        <v>43</v>
      </c>
      <c r="AV5" s="2" t="s">
        <v>28</v>
      </c>
      <c r="AW5" s="18" t="s">
        <v>31</v>
      </c>
      <c r="AX5" s="19" t="s">
        <v>46</v>
      </c>
      <c r="AY5" s="2" t="s">
        <v>28</v>
      </c>
      <c r="AZ5" s="18" t="s">
        <v>31</v>
      </c>
      <c r="BA5" s="18" t="s">
        <v>32</v>
      </c>
      <c r="BB5" s="2" t="s">
        <v>28</v>
      </c>
      <c r="BC5" s="18" t="s">
        <v>31</v>
      </c>
      <c r="BD5" s="19" t="s">
        <v>44</v>
      </c>
      <c r="BE5" s="2" t="s">
        <v>28</v>
      </c>
      <c r="BF5" s="2" t="s">
        <v>28</v>
      </c>
      <c r="BG5" s="2" t="s">
        <v>25</v>
      </c>
      <c r="BH5" s="2" t="s">
        <v>42</v>
      </c>
      <c r="BI5" s="2" t="s">
        <v>47</v>
      </c>
      <c r="BJ5" s="18" t="s">
        <v>31</v>
      </c>
      <c r="BK5" s="2" t="s">
        <v>28</v>
      </c>
      <c r="BL5" s="2" t="s">
        <v>28</v>
      </c>
      <c r="BM5" s="2" t="s">
        <v>25</v>
      </c>
      <c r="BN5" s="2" t="s">
        <v>42</v>
      </c>
      <c r="BO5" s="2" t="s">
        <v>47</v>
      </c>
      <c r="BP5" s="18" t="s">
        <v>31</v>
      </c>
      <c r="BQ5" s="19" t="s">
        <v>48</v>
      </c>
      <c r="BR5" s="2" t="s">
        <v>28</v>
      </c>
      <c r="BS5" s="2" t="s">
        <v>28</v>
      </c>
      <c r="BT5" s="2" t="s">
        <v>25</v>
      </c>
      <c r="BU5" s="2" t="s">
        <v>42</v>
      </c>
      <c r="BV5" s="2"/>
      <c r="BW5" s="2" t="s">
        <v>28</v>
      </c>
      <c r="BX5" s="18" t="s">
        <v>31</v>
      </c>
      <c r="BY5" s="19" t="s">
        <v>48</v>
      </c>
      <c r="BZ5" s="9" t="s">
        <v>28</v>
      </c>
      <c r="CA5" s="2" t="s">
        <v>28</v>
      </c>
      <c r="CB5" s="2" t="s">
        <v>25</v>
      </c>
      <c r="CC5" s="2" t="s">
        <v>42</v>
      </c>
      <c r="CD5" s="2" t="s">
        <v>28</v>
      </c>
      <c r="CE5" s="18" t="s">
        <v>31</v>
      </c>
      <c r="CF5" s="21" t="s">
        <v>32</v>
      </c>
    </row>
    <row r="6" spans="1:87" ht="16" x14ac:dyDescent="0.2">
      <c r="A6" s="4">
        <v>1982</v>
      </c>
      <c r="B6" s="21" t="s">
        <v>49</v>
      </c>
      <c r="C6" s="22" t="s">
        <v>49</v>
      </c>
      <c r="D6" s="4">
        <f>I6+O6</f>
        <v>852295.80000000075</v>
      </c>
      <c r="E6" s="23">
        <f>J6+P6</f>
        <v>253707.5283717509</v>
      </c>
      <c r="F6" s="23">
        <f>E6/D6</f>
        <v>0.29767544128664097</v>
      </c>
      <c r="G6" s="23">
        <f>L6+R6</f>
        <v>213843.14662453093</v>
      </c>
      <c r="H6" s="24">
        <f>M6+S6</f>
        <v>638452.65337546985</v>
      </c>
      <c r="I6" s="4">
        <v>311820</v>
      </c>
      <c r="J6" s="25">
        <f>I6*K6</f>
        <v>92821.156102000372</v>
      </c>
      <c r="K6" s="26">
        <f>TREND($K$9:$K$13,$A$9:$A$13,A6)</f>
        <v>0.29767544128664092</v>
      </c>
      <c r="L6" s="25">
        <f>I6*N6/(1+N6)</f>
        <v>163350.73857347236</v>
      </c>
      <c r="M6" s="25">
        <f>I6/(1+N6)</f>
        <v>148469.26142652764</v>
      </c>
      <c r="N6" s="27">
        <f>TREND($N$11:$N$15,$A$11:$A$15,A6)</f>
        <v>1.100232714866094</v>
      </c>
      <c r="O6" s="26">
        <f>TREND($O$8:$O$12,$A$8:$A$12,A6)</f>
        <v>540475.80000000075</v>
      </c>
      <c r="P6" s="28">
        <f>O6*Q6</f>
        <v>160886.37226975051</v>
      </c>
      <c r="Q6" s="29">
        <v>0.29767544128664092</v>
      </c>
      <c r="R6" s="28">
        <f>O6*T6/(1+T6)</f>
        <v>50492.40805105857</v>
      </c>
      <c r="S6" s="28">
        <f>O6/(1+T6)</f>
        <v>489983.39194894215</v>
      </c>
      <c r="T6" s="30">
        <f>TREND($T$8:$T$12,$A$8:$A$12,A6)</f>
        <v>0.10304922346494561</v>
      </c>
      <c r="Z6" s="31"/>
      <c r="AA6" s="32">
        <f>AE6+AF6+AM6</f>
        <v>2329362.2508993568</v>
      </c>
      <c r="AB6" s="32">
        <f>AH6+AN6</f>
        <v>1757283.3312187507</v>
      </c>
      <c r="AC6" s="32">
        <f>AJ6+AO6</f>
        <v>4086645.5821181075</v>
      </c>
      <c r="AD6" s="33">
        <f>AK6+AP6</f>
        <v>1779994.3185313586</v>
      </c>
      <c r="AE6" s="4">
        <v>783500</v>
      </c>
      <c r="AF6" s="4">
        <v>964600</v>
      </c>
      <c r="AG6" s="4">
        <f>AE6+AF6</f>
        <v>1748100</v>
      </c>
      <c r="AH6" s="4">
        <v>1045100</v>
      </c>
      <c r="AI6" s="4">
        <v>1.6726629030714764</v>
      </c>
      <c r="AJ6" s="4">
        <v>2793200</v>
      </c>
      <c r="AK6" s="25">
        <f t="shared" ref="AK6:AK26" si="0">AJ6*AL6</f>
        <v>1016440.1893468855</v>
      </c>
      <c r="AL6" s="27">
        <f>TREND($AL$11:$AL$15,$A$11:$A$15,A6)</f>
        <v>0.36389810588102733</v>
      </c>
      <c r="AM6" s="4">
        <f>AO6-AN6</f>
        <v>581262.25089935691</v>
      </c>
      <c r="AN6" s="4">
        <f>AO6/(1+AU6)</f>
        <v>712183.33121875057</v>
      </c>
      <c r="AO6" s="28">
        <f>AS6+AY6+BB6</f>
        <v>1293445.5821181075</v>
      </c>
      <c r="AP6" s="34">
        <f>AW6+AZ6+BC6</f>
        <v>763554.12918447319</v>
      </c>
      <c r="AS6" s="28">
        <f>AV6*AU6/(1+AU6)</f>
        <v>431682.38211811194</v>
      </c>
      <c r="AT6" s="28">
        <f>AV6/(1+AU6)</f>
        <v>528912.71788188769</v>
      </c>
      <c r="AU6" s="26">
        <f>TREND(AU11:AU15,A11:A15,A6)</f>
        <v>0.81616941231220608</v>
      </c>
      <c r="AV6" s="26">
        <f>TREND(AV9:AV13,A9:A13,A6)</f>
        <v>960595.09999999963</v>
      </c>
      <c r="AW6" s="28">
        <f>AV6*AX6</f>
        <v>438861.22100339679</v>
      </c>
      <c r="AX6" s="26">
        <f>TREND(AX9:AX13,A9:A13,A6)</f>
        <v>0.45686389718560605</v>
      </c>
      <c r="AY6" s="4">
        <v>419476</v>
      </c>
      <c r="AZ6" s="28">
        <f>AY6*BA6</f>
        <v>172650.25768495124</v>
      </c>
      <c r="BA6" s="26">
        <f>TREND(BA10:BA14,A10:A14,A6)</f>
        <v>0.41158554407153503</v>
      </c>
      <c r="BB6" s="26">
        <f>TREND(BB11:BB15,A11:A15,A6)</f>
        <v>442287.19999999553</v>
      </c>
      <c r="BC6" s="28">
        <f>BB6*BD6</f>
        <v>152042.65049612508</v>
      </c>
      <c r="BD6" s="27">
        <f>TREND($BD$15:$BD$19,$A$15:$A$19,A6)</f>
        <v>0.34376452788171719</v>
      </c>
      <c r="BE6" s="4">
        <v>1901200</v>
      </c>
      <c r="BF6" s="4">
        <v>1583800</v>
      </c>
      <c r="BG6" s="4">
        <f>BE6+BF6</f>
        <v>3485000</v>
      </c>
      <c r="BH6" s="4">
        <v>10146200</v>
      </c>
      <c r="BI6" s="4">
        <v>13631200</v>
      </c>
      <c r="BJ6" s="35">
        <f>BP6+BX6</f>
        <v>5429663.0686701257</v>
      </c>
      <c r="BK6" s="4">
        <v>1901200</v>
      </c>
      <c r="BL6" s="4">
        <v>1583800</v>
      </c>
      <c r="BM6" s="4">
        <f>BK6+BL6</f>
        <v>3485000</v>
      </c>
      <c r="BN6" s="4">
        <v>10146200</v>
      </c>
      <c r="BO6" s="4">
        <v>13631200</v>
      </c>
      <c r="BP6" s="25">
        <f>BO6*BQ6</f>
        <v>5382050.1846680967</v>
      </c>
      <c r="BQ6" s="26">
        <f>TREND($BQ$9:$BQ$13,$A$9:$A$13,A6)</f>
        <v>0.3948331903770832</v>
      </c>
      <c r="BR6" s="23"/>
      <c r="BT6" s="28">
        <f>BW6*BV6/(1+BV6)</f>
        <v>12536.54908899267</v>
      </c>
      <c r="BU6" s="28">
        <f>BW6/(1+BV6)</f>
        <v>131046.95091100733</v>
      </c>
      <c r="BV6" s="26">
        <f>TREND(BV9:BV13,A9:A13,A6)</f>
        <v>9.5664561455581776E-2</v>
      </c>
      <c r="BW6" s="26">
        <f>TREND(BW9:BW13,A9:A13,A6)</f>
        <v>143583.5</v>
      </c>
      <c r="BX6" s="28">
        <f>BW6*BY6</f>
        <v>47612.884002028528</v>
      </c>
      <c r="BY6" s="36">
        <f>TREND(BY11:BY15,A11:A15,A6)</f>
        <v>0.33160414673015026</v>
      </c>
      <c r="BZ6" s="4">
        <v>1565700</v>
      </c>
      <c r="CA6" s="4">
        <v>1466000</v>
      </c>
      <c r="CB6" s="4">
        <f>BZ6+CA6</f>
        <v>3031700</v>
      </c>
      <c r="CC6" s="4">
        <v>23685000</v>
      </c>
      <c r="CD6" s="4">
        <v>26716700</v>
      </c>
      <c r="CE6" s="37">
        <f>CD6*CF6</f>
        <v>12060596.546877541</v>
      </c>
      <c r="CF6" s="26">
        <f>TREND(CI11:CI15,A11:A15,A6)</f>
        <v>0.45142538363186846</v>
      </c>
    </row>
    <row r="7" spans="1:87" ht="16" x14ac:dyDescent="0.2">
      <c r="A7" s="4">
        <v>1983</v>
      </c>
      <c r="B7" s="21" t="s">
        <v>49</v>
      </c>
      <c r="C7" s="38" t="s">
        <v>49</v>
      </c>
      <c r="D7" s="4">
        <f t="shared" ref="D7:E10" si="1">I7+O7</f>
        <v>949961.60000000149</v>
      </c>
      <c r="E7" s="23">
        <f t="shared" si="1"/>
        <v>288586.14799884072</v>
      </c>
      <c r="F7" s="23">
        <f t="shared" ref="F7:F43" si="2">E7/D7</f>
        <v>0.30378717202762751</v>
      </c>
      <c r="G7" s="23">
        <f t="shared" ref="G7:H10" si="3">L7+R7</f>
        <v>257640.69614987104</v>
      </c>
      <c r="H7" s="24">
        <f t="shared" si="3"/>
        <v>692320.90385013039</v>
      </c>
      <c r="I7" s="28">
        <f>(I6+I8)/2</f>
        <v>393495.5</v>
      </c>
      <c r="J7" s="25">
        <f t="shared" ref="J7:J8" si="4">I7*K7</f>
        <v>119538.8851505973</v>
      </c>
      <c r="K7" s="26">
        <f t="shared" ref="K7:K8" si="5">TREND($K$9:$K$13,$A$9:$A$13,A7)</f>
        <v>0.30378717202762751</v>
      </c>
      <c r="L7" s="25">
        <f t="shared" ref="L7:L10" si="6">I7*N7/(1+N7)</f>
        <v>205984.27724858504</v>
      </c>
      <c r="M7" s="25">
        <f t="shared" ref="M7:M10" si="7">I7/(1+N7)</f>
        <v>187511.22275141496</v>
      </c>
      <c r="N7" s="27">
        <f t="shared" ref="N7:N10" si="8">TREND($N$11:$N$15,$A$11:$A$15,A7)</f>
        <v>1.0985170606116732</v>
      </c>
      <c r="O7" s="26">
        <f>TREND($O$8:$O$12,$A$8:$A$12,A7)</f>
        <v>556466.10000000149</v>
      </c>
      <c r="P7" s="28">
        <f>O7*Q7</f>
        <v>169047.26284824344</v>
      </c>
      <c r="Q7" s="29">
        <v>0.30378717202762751</v>
      </c>
      <c r="R7" s="28">
        <f t="shared" ref="R7" si="9">O7*T7/(1+T7)</f>
        <v>51656.418901286001</v>
      </c>
      <c r="S7" s="28">
        <f t="shared" ref="S7" si="10">O7/(1+T7)</f>
        <v>504809.68109871546</v>
      </c>
      <c r="T7" s="30">
        <f>TREND($T$8:$T$12,$A$8:$A$12,A7)</f>
        <v>0.10232850287034134</v>
      </c>
      <c r="Z7" s="31"/>
      <c r="AA7" s="32">
        <f t="shared" ref="AA7:AA10" si="11">AE7+AF7+AM7</f>
        <v>2490216.8442887934</v>
      </c>
      <c r="AB7" s="32">
        <f t="shared" ref="AB7:AB10" si="12">AH7+AN7</f>
        <v>1638877.83200046</v>
      </c>
      <c r="AC7" s="32">
        <f t="shared" ref="AC7:AD10" si="13">AJ7+AO7</f>
        <v>4018844.6762892529</v>
      </c>
      <c r="AD7" s="32">
        <f t="shared" si="13"/>
        <v>1756316.0726225721</v>
      </c>
      <c r="AE7" s="39">
        <f>AVERAGE(AE6,AE8)</f>
        <v>805450</v>
      </c>
      <c r="AF7" s="39">
        <f>AVERAGE(AF6,AF8)</f>
        <v>985650</v>
      </c>
      <c r="AG7" s="4">
        <f t="shared" ref="AG7:AG40" si="14">AE7+AF7</f>
        <v>1791100</v>
      </c>
      <c r="AH7" s="39">
        <f>AVERAGE(AH6,AH8)</f>
        <v>917150</v>
      </c>
      <c r="AI7" s="28">
        <f>(AE7+AF7)/AH7</f>
        <v>1.9528975631030911</v>
      </c>
      <c r="AJ7" s="4">
        <v>2598000</v>
      </c>
      <c r="AK7" s="25">
        <f t="shared" si="0"/>
        <v>954011.57374684035</v>
      </c>
      <c r="AL7" s="27">
        <f>TREND($AL$11:$AL$15,$A$11:$A$15,A7)</f>
        <v>0.36720999759308715</v>
      </c>
      <c r="AM7" s="4">
        <f>AO7-AN7</f>
        <v>699116.84428879328</v>
      </c>
      <c r="AN7" s="4">
        <f t="shared" ref="AN7:AN10" si="15">AO7/(1+AU7)</f>
        <v>721727.83200045989</v>
      </c>
      <c r="AO7" s="28">
        <f t="shared" ref="AO7:AO10" si="16">AS7+AY7+BB7</f>
        <v>1420844.6762892532</v>
      </c>
      <c r="AP7" s="34">
        <f t="shared" ref="AP7:AP26" si="17">AW7+AZ7+BC7</f>
        <v>802304.4988757316</v>
      </c>
      <c r="AS7" s="28">
        <f t="shared" ref="AS7:AS10" si="18">AV7*AU7/(1+AU7)</f>
        <v>475064.77628925466</v>
      </c>
      <c r="AT7" s="28">
        <f t="shared" ref="AT7:AT10" si="19">AV7/(1+AU7)</f>
        <v>490429.4237107446</v>
      </c>
      <c r="AU7" s="26">
        <f>TREND(AU11:AU15,A11:A15,A7)</f>
        <v>0.96867103261212151</v>
      </c>
      <c r="AV7" s="26">
        <f>TREND(AV9:AV13,A9:A13,A7)</f>
        <v>965494.19999999925</v>
      </c>
      <c r="AW7" s="28">
        <f t="shared" ref="AW7:AW8" si="20">AV7*AX7</f>
        <v>436842.82008724764</v>
      </c>
      <c r="AX7" s="26">
        <f>TREND(AX9:AX13,A9:A13,A7)</f>
        <v>0.45245514689497668</v>
      </c>
      <c r="AY7" s="28">
        <f>AVERAGE(AY6,AY8)</f>
        <v>482776.5</v>
      </c>
      <c r="AZ7" s="28">
        <f t="shared" ref="AZ7:AZ9" si="21">AY7*BA7</f>
        <v>201639.5824432564</v>
      </c>
      <c r="BA7" s="26">
        <f>TREND(BA10:BA14,A10:A14,A7)</f>
        <v>0.41766652362585255</v>
      </c>
      <c r="BB7" s="26">
        <f>TREND(BB11:BB15,A11:A15,A7)</f>
        <v>463003.39999999851</v>
      </c>
      <c r="BC7" s="28">
        <f t="shared" ref="BC7:BC10" si="22">BB7*BD7</f>
        <v>163822.09634522762</v>
      </c>
      <c r="BD7" s="27">
        <f>TREND($BD$15:$BD$19,$A$15:$A$19,A7)</f>
        <v>0.35382482363029766</v>
      </c>
      <c r="BE7" s="4" t="s">
        <v>50</v>
      </c>
      <c r="BG7" s="4">
        <f>BM7+BT7</f>
        <v>3572478.4444781207</v>
      </c>
      <c r="BH7" s="4">
        <f>BN7+BU7</f>
        <v>9905611.5555218793</v>
      </c>
      <c r="BI7" s="4">
        <v>13171000</v>
      </c>
      <c r="BJ7" s="35">
        <f t="shared" ref="BJ7:BJ8" si="23">BP7+BX7</f>
        <v>5304484.6781715704</v>
      </c>
      <c r="BK7" s="4">
        <f>AVERAGE(BK6,BK8)</f>
        <v>1847250</v>
      </c>
      <c r="BL7" s="4">
        <f>AVERAGE(BL6,BL8)</f>
        <v>1710850</v>
      </c>
      <c r="BM7" s="4">
        <f t="shared" ref="BM7:BM34" si="24">BK7+BL7</f>
        <v>3558100</v>
      </c>
      <c r="BN7" s="4">
        <f>AVERAGE(BN6,BN8)</f>
        <v>9770150</v>
      </c>
      <c r="BO7" s="4">
        <v>13171000</v>
      </c>
      <c r="BP7" s="25">
        <f t="shared" ref="BP7:BP8" si="25">BO7*BQ7</f>
        <v>5253505.8683638321</v>
      </c>
      <c r="BQ7" s="26">
        <f>TREND($BQ$9:$BQ$13,$A$9:$A$13,A7)</f>
        <v>0.39886917230004038</v>
      </c>
      <c r="BR7" s="23"/>
      <c r="BT7" s="28">
        <f t="shared" ref="BT7:BT8" si="26">BW7*BV7/(1+BV7)</f>
        <v>14378.444478120509</v>
      </c>
      <c r="BU7" s="28">
        <f t="shared" ref="BU7:BU8" si="27">BW7/(1+BV7)</f>
        <v>135461.55552187949</v>
      </c>
      <c r="BV7" s="26">
        <f>TREND(BV9:BV13,A9:A13,A7)</f>
        <v>0.10614409691905635</v>
      </c>
      <c r="BW7" s="26">
        <f>TREND(BW9:BW13,A9:A13,A7)</f>
        <v>149840</v>
      </c>
      <c r="BX7" s="28">
        <f t="shared" ref="BX7:BX10" si="28">BW7*BY7</f>
        <v>50978.809807738631</v>
      </c>
      <c r="BY7" s="36">
        <f>TREND(BY11:BY15,A11:A15,A7)</f>
        <v>0.34022163512906189</v>
      </c>
      <c r="BZ7" s="4">
        <f>AVERAGE(BZ6,BZ8)</f>
        <v>1662000</v>
      </c>
      <c r="CA7" s="4">
        <f t="shared" ref="CA7:CD7" si="29">AVERAGE(CA6,CA8)</f>
        <v>1603950</v>
      </c>
      <c r="CB7" s="4">
        <f t="shared" ref="CB7:CB40" si="30">BZ7+CA7</f>
        <v>3265950</v>
      </c>
      <c r="CC7" s="4">
        <f t="shared" si="29"/>
        <v>22457050</v>
      </c>
      <c r="CD7" s="4">
        <f t="shared" si="29"/>
        <v>25723000</v>
      </c>
      <c r="CE7" s="37">
        <f t="shared" ref="CE7:CE10" si="31">CD7*CF7</f>
        <v>11665925.351714807</v>
      </c>
      <c r="CF7" s="26">
        <f>TREND(CI11:CI15,A11:A15,A7)</f>
        <v>0.45352118149962317</v>
      </c>
    </row>
    <row r="8" spans="1:87" ht="16" x14ac:dyDescent="0.2">
      <c r="A8" s="4">
        <v>1984</v>
      </c>
      <c r="B8" s="21" t="s">
        <v>49</v>
      </c>
      <c r="C8" s="38" t="s">
        <v>49</v>
      </c>
      <c r="D8" s="4">
        <f t="shared" si="1"/>
        <v>948785</v>
      </c>
      <c r="E8" s="23">
        <f t="shared" si="1"/>
        <v>294027.43046331953</v>
      </c>
      <c r="F8" s="23">
        <f t="shared" si="2"/>
        <v>0.30989890276861409</v>
      </c>
      <c r="G8" s="23">
        <f t="shared" si="3"/>
        <v>299747.92574616848</v>
      </c>
      <c r="H8" s="24">
        <f t="shared" si="3"/>
        <v>649037.07425383152</v>
      </c>
      <c r="I8" s="4">
        <v>475171</v>
      </c>
      <c r="J8" s="25">
        <f t="shared" si="4"/>
        <v>147254.97152746512</v>
      </c>
      <c r="K8" s="26">
        <f t="shared" si="5"/>
        <v>0.30989890276861409</v>
      </c>
      <c r="L8" s="25">
        <f t="shared" si="6"/>
        <v>248553.92574616845</v>
      </c>
      <c r="M8" s="25">
        <f t="shared" si="7"/>
        <v>226617.07425383155</v>
      </c>
      <c r="N8" s="27">
        <f t="shared" si="8"/>
        <v>1.0968014063572529</v>
      </c>
      <c r="O8" s="4">
        <v>473614</v>
      </c>
      <c r="P8" s="28">
        <f t="shared" ref="P8:P10" si="32">O8*Q8</f>
        <v>146772.4589358544</v>
      </c>
      <c r="Q8" s="29">
        <v>0.30989890276861409</v>
      </c>
      <c r="R8" s="4">
        <v>51194</v>
      </c>
      <c r="S8" s="4">
        <v>422420</v>
      </c>
      <c r="T8" s="40">
        <f>R8/S8</f>
        <v>0.1211921784006439</v>
      </c>
      <c r="W8" s="4">
        <v>36131</v>
      </c>
      <c r="X8" s="4">
        <v>57240</v>
      </c>
      <c r="Y8" s="4">
        <v>9202</v>
      </c>
      <c r="Z8" s="31">
        <v>19959</v>
      </c>
      <c r="AA8" s="32">
        <f t="shared" si="11"/>
        <v>2649519.0340738511</v>
      </c>
      <c r="AB8" s="32">
        <f t="shared" si="12"/>
        <v>1516491.2266955436</v>
      </c>
      <c r="AC8" s="32">
        <f t="shared" si="13"/>
        <v>4166010.2607693952</v>
      </c>
      <c r="AD8" s="32">
        <f t="shared" si="13"/>
        <v>1814188.4232542168</v>
      </c>
      <c r="AE8" s="4">
        <v>827400</v>
      </c>
      <c r="AF8" s="4">
        <v>1006700</v>
      </c>
      <c r="AG8" s="4">
        <f t="shared" si="14"/>
        <v>1834100</v>
      </c>
      <c r="AH8" s="4">
        <v>789200</v>
      </c>
      <c r="AI8" s="4">
        <v>2.3239989863152561</v>
      </c>
      <c r="AJ8" s="4">
        <v>2623300</v>
      </c>
      <c r="AK8" s="25">
        <f t="shared" si="0"/>
        <v>971990.07221419434</v>
      </c>
      <c r="AL8" s="27">
        <f>TREND($AL$11:$AL$15,$A$11:$A$15,A8)</f>
        <v>0.37052188930514784</v>
      </c>
      <c r="AM8" s="4">
        <f t="shared" ref="AM8:AM10" si="33">AO8*AU8/(1+AU8)</f>
        <v>815419.03407385107</v>
      </c>
      <c r="AN8" s="4">
        <f t="shared" si="15"/>
        <v>727291.22669554374</v>
      </c>
      <c r="AO8" s="28">
        <f t="shared" si="16"/>
        <v>1542710.2607693949</v>
      </c>
      <c r="AP8" s="34">
        <f t="shared" si="17"/>
        <v>842198.35104002245</v>
      </c>
      <c r="AQ8" s="41"/>
      <c r="AR8" s="41"/>
      <c r="AS8" s="28">
        <f t="shared" si="18"/>
        <v>512913.66076939349</v>
      </c>
      <c r="AT8" s="28">
        <f t="shared" si="19"/>
        <v>457479.63923060545</v>
      </c>
      <c r="AU8" s="26">
        <f>TREND(AU11:AU15,A11:A15,A8)</f>
        <v>1.1211726529119801</v>
      </c>
      <c r="AV8" s="42">
        <f>TREND(AV9:AV13,A9:A13,A8)</f>
        <v>970393.29999999888</v>
      </c>
      <c r="AW8" s="28">
        <f t="shared" si="20"/>
        <v>434781.22135399916</v>
      </c>
      <c r="AX8" s="26">
        <f>TREND(AX9:AX13,A9:A13,A8)</f>
        <v>0.44804639660434553</v>
      </c>
      <c r="AY8" s="4">
        <v>546077</v>
      </c>
      <c r="AZ8" s="28">
        <f t="shared" si="21"/>
        <v>231398.76529411774</v>
      </c>
      <c r="BA8" s="26">
        <f>TREND(BA10:BA14,A10:A14,A8)</f>
        <v>0.42374750318017007</v>
      </c>
      <c r="BB8" s="26">
        <f>TREND(BB11:BB15,A11:A15,A8)</f>
        <v>483719.60000000149</v>
      </c>
      <c r="BC8" s="28">
        <f t="shared" si="22"/>
        <v>176018.36439190543</v>
      </c>
      <c r="BD8" s="27">
        <f>TREND($BD$15:$BD$19,$A$15:$A$19,A8)</f>
        <v>0.36388511937888168</v>
      </c>
      <c r="BE8" s="4">
        <v>1793300</v>
      </c>
      <c r="BF8" s="4">
        <v>1837900</v>
      </c>
      <c r="BG8" s="4">
        <f>BE8+BF8</f>
        <v>3631200</v>
      </c>
      <c r="BH8" s="4">
        <v>9394100</v>
      </c>
      <c r="BI8" s="4">
        <v>13025300</v>
      </c>
      <c r="BJ8" s="35">
        <f t="shared" si="23"/>
        <v>5302413.0715465713</v>
      </c>
      <c r="BK8" s="4">
        <v>1793300</v>
      </c>
      <c r="BL8" s="4">
        <v>1837900</v>
      </c>
      <c r="BM8" s="4">
        <f t="shared" si="24"/>
        <v>3631200</v>
      </c>
      <c r="BN8" s="4">
        <v>9394100</v>
      </c>
      <c r="BO8" s="4">
        <v>13025300</v>
      </c>
      <c r="BP8" s="25">
        <f t="shared" si="25"/>
        <v>5247960.5053007873</v>
      </c>
      <c r="BQ8" s="26">
        <f>TREND($BQ$9:$BQ$13,$A$9:$A$13,A8)</f>
        <v>0.40290515422299578</v>
      </c>
      <c r="BR8" s="23"/>
      <c r="BT8" s="28">
        <f t="shared" si="26"/>
        <v>16303.202175075638</v>
      </c>
      <c r="BU8" s="28">
        <f t="shared" si="27"/>
        <v>139793.29782492438</v>
      </c>
      <c r="BV8" s="26">
        <f>TREND(BV9:BV13,A9:A13,A8)</f>
        <v>0.11662363238253093</v>
      </c>
      <c r="BW8" s="26">
        <f>TREND(BW9:BW13,A9:A13,A8)</f>
        <v>156096.5</v>
      </c>
      <c r="BX8" s="28">
        <f t="shared" si="28"/>
        <v>54452.566245784321</v>
      </c>
      <c r="BY8" s="36">
        <f>TREND(BY11:BY15,A11:A15,A8)</f>
        <v>0.34883912352797353</v>
      </c>
      <c r="BZ8" s="4">
        <v>1758300</v>
      </c>
      <c r="CA8" s="4">
        <v>1741900</v>
      </c>
      <c r="CB8" s="4">
        <f t="shared" si="30"/>
        <v>3500200</v>
      </c>
      <c r="CC8" s="4">
        <v>21229100</v>
      </c>
      <c r="CD8" s="4">
        <v>24729300</v>
      </c>
      <c r="CE8" s="37">
        <f t="shared" si="31"/>
        <v>11267088.967869677</v>
      </c>
      <c r="CF8" s="26">
        <f>TREND(CI11:CI15,A11:A15,A8)</f>
        <v>0.455616979367377</v>
      </c>
    </row>
    <row r="9" spans="1:87" ht="16" x14ac:dyDescent="0.2">
      <c r="A9" s="4">
        <v>1985</v>
      </c>
      <c r="B9" s="21" t="s">
        <v>49</v>
      </c>
      <c r="C9" s="38" t="s">
        <v>49</v>
      </c>
      <c r="D9" s="4">
        <f t="shared" si="1"/>
        <v>1407032</v>
      </c>
      <c r="E9" s="23">
        <f t="shared" si="1"/>
        <v>431644.92954048142</v>
      </c>
      <c r="F9" s="23">
        <f t="shared" si="2"/>
        <v>0.30677691021986808</v>
      </c>
      <c r="G9" s="23">
        <f t="shared" si="3"/>
        <v>385565.5323915857</v>
      </c>
      <c r="H9" s="24">
        <f t="shared" si="3"/>
        <v>1021466.4676084142</v>
      </c>
      <c r="I9" s="4">
        <v>619235</v>
      </c>
      <c r="J9" s="4">
        <v>189967</v>
      </c>
      <c r="K9" s="4">
        <f>J9/I9</f>
        <v>0.30677691021986808</v>
      </c>
      <c r="L9" s="25">
        <f t="shared" si="6"/>
        <v>323669.5323915857</v>
      </c>
      <c r="M9" s="25">
        <f t="shared" si="7"/>
        <v>295565.46760841424</v>
      </c>
      <c r="N9" s="27">
        <f t="shared" si="8"/>
        <v>1.0950857521028325</v>
      </c>
      <c r="O9" s="4">
        <v>787797</v>
      </c>
      <c r="P9" s="28">
        <f t="shared" si="32"/>
        <v>241677.92954048142</v>
      </c>
      <c r="Q9" s="29">
        <v>0.30677691021986808</v>
      </c>
      <c r="R9" s="4">
        <v>61896</v>
      </c>
      <c r="S9" s="4">
        <v>725901</v>
      </c>
      <c r="T9" s="40">
        <f>R9/S9</f>
        <v>8.5267825777895337E-2</v>
      </c>
      <c r="U9" s="4">
        <v>13155</v>
      </c>
      <c r="V9" s="4">
        <v>539333</v>
      </c>
      <c r="W9" s="4">
        <v>36662</v>
      </c>
      <c r="X9" s="4">
        <v>135343</v>
      </c>
      <c r="Y9" s="4">
        <v>12079</v>
      </c>
      <c r="Z9" s="31">
        <v>51225</v>
      </c>
      <c r="AA9" s="32">
        <f t="shared" si="11"/>
        <v>2817784.3700832538</v>
      </c>
      <c r="AB9" s="32">
        <f t="shared" si="12"/>
        <v>1485723.3978812157</v>
      </c>
      <c r="AC9" s="32">
        <f t="shared" si="13"/>
        <v>4303507.7679644693</v>
      </c>
      <c r="AD9" s="32">
        <f t="shared" si="13"/>
        <v>1857952.0692430914</v>
      </c>
      <c r="AE9" s="4">
        <v>779900</v>
      </c>
      <c r="AF9" s="4">
        <v>1071900</v>
      </c>
      <c r="AG9" s="4">
        <f t="shared" si="14"/>
        <v>1851800</v>
      </c>
      <c r="AH9" s="4">
        <v>727300</v>
      </c>
      <c r="AI9" s="4">
        <v>2.5461295201429945</v>
      </c>
      <c r="AJ9" s="4">
        <f>AE9+AF9+AH9</f>
        <v>2579100</v>
      </c>
      <c r="AK9" s="25">
        <f t="shared" si="0"/>
        <v>964154.70462148031</v>
      </c>
      <c r="AL9" s="27">
        <f>TREND($AL$11:$AL$15,$A$11:$A$15,A9)</f>
        <v>0.37383378101720766</v>
      </c>
      <c r="AM9" s="4">
        <f t="shared" si="33"/>
        <v>965984.3700832536</v>
      </c>
      <c r="AN9" s="4">
        <f t="shared" si="15"/>
        <v>758423.39788121567</v>
      </c>
      <c r="AO9" s="28">
        <f t="shared" si="16"/>
        <v>1724407.7679644693</v>
      </c>
      <c r="AP9" s="34">
        <f t="shared" si="17"/>
        <v>893797.36462161108</v>
      </c>
      <c r="AQ9" s="43"/>
      <c r="AR9" s="44"/>
      <c r="AS9" s="28">
        <f t="shared" si="18"/>
        <v>551700.96796447237</v>
      </c>
      <c r="AT9" s="28">
        <f t="shared" si="19"/>
        <v>433157.03203552763</v>
      </c>
      <c r="AU9" s="26">
        <f>TREND(AU11:AU15,A11:A15,A9)</f>
        <v>1.2736742732118955</v>
      </c>
      <c r="AV9" s="44">
        <v>984858</v>
      </c>
      <c r="AW9" s="44">
        <v>417924</v>
      </c>
      <c r="AX9" s="4">
        <f>AW9/AV9</f>
        <v>0.42434950013098333</v>
      </c>
      <c r="AY9" s="4">
        <v>668271</v>
      </c>
      <c r="AZ9" s="28">
        <f t="shared" si="21"/>
        <v>287241.90998545877</v>
      </c>
      <c r="BA9" s="26">
        <f>TREND(BA10:BA14,A10:A14,A9)</f>
        <v>0.42982848273448759</v>
      </c>
      <c r="BB9" s="26">
        <f>TREND(BB11:BB15,A11:A15,A9)</f>
        <v>504435.79999999702</v>
      </c>
      <c r="BC9" s="28">
        <f t="shared" si="22"/>
        <v>188631.45463615237</v>
      </c>
      <c r="BD9" s="27">
        <f>TREND($BD$15:$BD$19,$A$15:$A$19,A9)</f>
        <v>0.37394541512746216</v>
      </c>
      <c r="BE9" s="4">
        <v>1900100</v>
      </c>
      <c r="BF9" s="4">
        <v>2125400</v>
      </c>
      <c r="BG9" s="4">
        <f t="shared" ref="BG9:BG39" si="34">BE9+BF9</f>
        <v>4025500</v>
      </c>
      <c r="BH9" s="4">
        <v>9468500</v>
      </c>
      <c r="BI9" s="4">
        <v>13494000</v>
      </c>
      <c r="BJ9" s="31">
        <v>5509300</v>
      </c>
      <c r="BK9" s="4">
        <v>1900100</v>
      </c>
      <c r="BL9" s="4">
        <v>2125400</v>
      </c>
      <c r="BM9" s="4">
        <f t="shared" si="24"/>
        <v>4025500</v>
      </c>
      <c r="BN9" s="4">
        <v>9468500</v>
      </c>
      <c r="BO9" s="4">
        <v>13494000</v>
      </c>
      <c r="BP9" s="23">
        <v>5509300</v>
      </c>
      <c r="BQ9" s="4">
        <f>BP9/BO9</f>
        <v>0.40827775307544095</v>
      </c>
      <c r="BR9" s="4">
        <v>2895</v>
      </c>
      <c r="BS9" s="4">
        <v>16345</v>
      </c>
      <c r="BT9" s="4">
        <f>BR9+BS9</f>
        <v>19240</v>
      </c>
      <c r="BU9" s="4">
        <v>156842</v>
      </c>
      <c r="BV9" s="26">
        <f>(BR9+BS9)/BU9</f>
        <v>0.12267122326927736</v>
      </c>
      <c r="BW9" s="4">
        <v>176082</v>
      </c>
      <c r="BX9" s="28">
        <f t="shared" si="28"/>
        <v>62941.67514130917</v>
      </c>
      <c r="BY9" s="36">
        <f>TREND(BY11:BY15,A11:A15,A9)</f>
        <v>0.35745661192688161</v>
      </c>
      <c r="BZ9" s="4">
        <v>1872200</v>
      </c>
      <c r="CA9" s="4">
        <v>2043500</v>
      </c>
      <c r="CB9" s="4">
        <f t="shared" si="30"/>
        <v>3915700</v>
      </c>
      <c r="CC9" s="4">
        <v>19066000</v>
      </c>
      <c r="CD9" s="4">
        <v>22981700</v>
      </c>
      <c r="CE9" s="37">
        <f t="shared" si="31"/>
        <v>10519017.732584607</v>
      </c>
      <c r="CF9" s="26">
        <f>TREND(CI11:CI15,A11:A15,A9)</f>
        <v>0.45771277723513082</v>
      </c>
    </row>
    <row r="10" spans="1:87" ht="16" x14ac:dyDescent="0.2">
      <c r="A10" s="4">
        <v>1986</v>
      </c>
      <c r="B10" s="21" t="s">
        <v>49</v>
      </c>
      <c r="C10" s="38" t="s">
        <v>49</v>
      </c>
      <c r="D10" s="4">
        <f t="shared" si="1"/>
        <v>1136212</v>
      </c>
      <c r="E10" s="23">
        <f t="shared" si="1"/>
        <v>371829.35187001247</v>
      </c>
      <c r="F10" s="23">
        <f t="shared" si="2"/>
        <v>0.32725349835243112</v>
      </c>
      <c r="G10" s="23">
        <f t="shared" si="3"/>
        <v>340407.11781912617</v>
      </c>
      <c r="H10" s="24">
        <f t="shared" si="3"/>
        <v>795804.88218087389</v>
      </c>
      <c r="I10" s="4">
        <v>572055</v>
      </c>
      <c r="J10" s="4">
        <v>187207</v>
      </c>
      <c r="K10" s="4">
        <f>J10/I10</f>
        <v>0.32725349835243117</v>
      </c>
      <c r="L10" s="25">
        <f t="shared" si="6"/>
        <v>298785.11781912617</v>
      </c>
      <c r="M10" s="25">
        <f t="shared" si="7"/>
        <v>273269.88218087389</v>
      </c>
      <c r="N10" s="27">
        <f t="shared" si="8"/>
        <v>1.0933700978484122</v>
      </c>
      <c r="O10" s="4">
        <f>R10+S10</f>
        <v>564157</v>
      </c>
      <c r="P10" s="28">
        <f t="shared" si="32"/>
        <v>184622.3518700125</v>
      </c>
      <c r="Q10" s="29">
        <v>0.32725349835243117</v>
      </c>
      <c r="R10" s="4">
        <v>41622</v>
      </c>
      <c r="S10" s="4">
        <v>522535</v>
      </c>
      <c r="T10" s="40">
        <f>R10/S10</f>
        <v>7.9653994469270004E-2</v>
      </c>
      <c r="U10" s="4">
        <v>7334</v>
      </c>
      <c r="V10" s="4">
        <v>405559</v>
      </c>
      <c r="W10" s="4">
        <v>27560</v>
      </c>
      <c r="X10" s="4">
        <v>84236</v>
      </c>
      <c r="Y10" s="4">
        <v>6728</v>
      </c>
      <c r="Z10" s="31">
        <v>32740</v>
      </c>
      <c r="AA10" s="32">
        <f t="shared" si="11"/>
        <v>2940166.0250008046</v>
      </c>
      <c r="AB10" s="32">
        <f t="shared" si="12"/>
        <v>1407132.4025004059</v>
      </c>
      <c r="AC10" s="32">
        <f t="shared" si="13"/>
        <v>4347298.4275012109</v>
      </c>
      <c r="AD10" s="45">
        <f t="shared" si="13"/>
        <v>1935998.8983750469</v>
      </c>
      <c r="AE10" s="4">
        <v>755700</v>
      </c>
      <c r="AF10" s="4">
        <v>1141600</v>
      </c>
      <c r="AG10" s="4">
        <f t="shared" si="14"/>
        <v>1897300</v>
      </c>
      <c r="AH10" s="4">
        <v>675900</v>
      </c>
      <c r="AI10" s="4">
        <v>2.80707205207871</v>
      </c>
      <c r="AJ10" s="4">
        <v>2573200</v>
      </c>
      <c r="AK10" s="25">
        <f t="shared" si="0"/>
        <v>970471.24506695336</v>
      </c>
      <c r="AL10" s="27">
        <f>TREND($AL$11:$AL$15,$A$11:$A$15,A10)</f>
        <v>0.37714567272926836</v>
      </c>
      <c r="AM10" s="4">
        <f t="shared" si="33"/>
        <v>1042866.0250008047</v>
      </c>
      <c r="AN10" s="4">
        <f t="shared" si="15"/>
        <v>731232.40250040602</v>
      </c>
      <c r="AO10" s="28">
        <f t="shared" si="16"/>
        <v>1774098.4275012107</v>
      </c>
      <c r="AP10" s="34">
        <f t="shared" si="17"/>
        <v>965527.65330809343</v>
      </c>
      <c r="AQ10" s="46"/>
      <c r="AR10" s="47"/>
      <c r="AS10" s="28">
        <f t="shared" si="18"/>
        <v>572446.42750121071</v>
      </c>
      <c r="AT10" s="28">
        <f t="shared" si="19"/>
        <v>401385.57249878935</v>
      </c>
      <c r="AU10" s="26">
        <f>TREND(AU11:AU15,A11:A15,A10)</f>
        <v>1.426175893511811</v>
      </c>
      <c r="AV10" s="47">
        <v>973832</v>
      </c>
      <c r="AW10" s="47">
        <v>469143.28623011603</v>
      </c>
      <c r="AX10" s="4">
        <f>AW10/AV10</f>
        <v>0.48174971271237343</v>
      </c>
      <c r="AY10" s="4">
        <v>676500</v>
      </c>
      <c r="AZ10" s="4">
        <v>294723</v>
      </c>
      <c r="BA10" s="48">
        <f>AZ10/AY10</f>
        <v>0.43565853658536585</v>
      </c>
      <c r="BB10" s="26">
        <f>TREND(BB11:BB15,A11:A15,A10)</f>
        <v>525152</v>
      </c>
      <c r="BC10" s="28">
        <f t="shared" si="22"/>
        <v>201661.3670779774</v>
      </c>
      <c r="BD10" s="27">
        <f>TREND($BD$15:$BD$19,$A$15:$A$19,A10)</f>
        <v>0.38400571087604618</v>
      </c>
      <c r="BE10" s="4">
        <v>1960100</v>
      </c>
      <c r="BF10" s="4">
        <v>2214000</v>
      </c>
      <c r="BG10" s="4">
        <f t="shared" si="34"/>
        <v>4174100</v>
      </c>
      <c r="BH10" s="4">
        <v>9691400</v>
      </c>
      <c r="BI10" s="4">
        <v>13865500</v>
      </c>
      <c r="BJ10" s="31">
        <v>5685500</v>
      </c>
      <c r="BK10" s="4">
        <v>1960100</v>
      </c>
      <c r="BL10" s="4">
        <v>2214000</v>
      </c>
      <c r="BM10" s="4">
        <f t="shared" si="24"/>
        <v>4174100</v>
      </c>
      <c r="BN10" s="4">
        <v>9691400</v>
      </c>
      <c r="BO10" s="4">
        <v>13865500</v>
      </c>
      <c r="BP10" s="23">
        <v>5685500</v>
      </c>
      <c r="BQ10" s="4">
        <f>BP10/BO10</f>
        <v>0.41004651833687933</v>
      </c>
      <c r="BR10" s="4">
        <v>3806</v>
      </c>
      <c r="BS10" s="4">
        <v>15640</v>
      </c>
      <c r="BT10" s="4">
        <f t="shared" ref="BT10:BT34" si="35">BR10+BS10</f>
        <v>19446</v>
      </c>
      <c r="BU10" s="4">
        <v>135055</v>
      </c>
      <c r="BV10" s="26">
        <f t="shared" ref="BV10:BV34" si="36">(BR10+BS10)/BU10</f>
        <v>0.1439857835696568</v>
      </c>
      <c r="BW10" s="4">
        <v>154501</v>
      </c>
      <c r="BX10" s="28">
        <f t="shared" si="28"/>
        <v>56558.814574435382</v>
      </c>
      <c r="BY10" s="36">
        <f>TREND(BY11:BY15,A11:A15,A10)</f>
        <v>0.36607410032579324</v>
      </c>
      <c r="BZ10" s="4">
        <v>1966600</v>
      </c>
      <c r="CA10" s="4">
        <v>1960300</v>
      </c>
      <c r="CB10" s="4">
        <f t="shared" si="30"/>
        <v>3926900</v>
      </c>
      <c r="CC10" s="4">
        <v>18655400</v>
      </c>
      <c r="CD10" s="4">
        <v>22582300</v>
      </c>
      <c r="CE10" s="37">
        <f t="shared" si="31"/>
        <v>10383535.185545871</v>
      </c>
      <c r="CF10" s="26">
        <f>TREND(CI11:CI15,A11:A15,A10)</f>
        <v>0.45980857510288464</v>
      </c>
      <c r="CG10" s="21" t="s">
        <v>51</v>
      </c>
      <c r="CH10" s="21" t="s">
        <v>52</v>
      </c>
      <c r="CI10" s="21" t="s">
        <v>53</v>
      </c>
    </row>
    <row r="11" spans="1:87" ht="16" x14ac:dyDescent="0.2">
      <c r="A11" s="49">
        <v>1987</v>
      </c>
      <c r="B11" s="50" t="s">
        <v>49</v>
      </c>
      <c r="C11" s="22" t="s">
        <v>49</v>
      </c>
      <c r="D11" s="51">
        <f>I11+O11</f>
        <v>1115128</v>
      </c>
      <c r="E11" s="52">
        <f>D11*K11</f>
        <v>376242.84432137629</v>
      </c>
      <c r="F11" s="23">
        <f t="shared" si="2"/>
        <v>0.33739879576279702</v>
      </c>
      <c r="G11" s="53">
        <f>L11+R11</f>
        <v>381328.3012612671</v>
      </c>
      <c r="H11" s="54">
        <f>M11+S11</f>
        <v>733799.69873873284</v>
      </c>
      <c r="I11" s="49">
        <v>616822</v>
      </c>
      <c r="J11" s="55">
        <v>208115</v>
      </c>
      <c r="K11" s="56">
        <f>J11/I11</f>
        <v>0.33739879576279702</v>
      </c>
      <c r="L11" s="52">
        <f>I11*N11/(1+N11)</f>
        <v>332355.3012612671</v>
      </c>
      <c r="M11" s="52">
        <f>I11/(1+N11)</f>
        <v>284466.6987387329</v>
      </c>
      <c r="N11" s="57">
        <v>1.1683451972932595</v>
      </c>
      <c r="O11" s="56">
        <f>SUM(U11:Z11)</f>
        <v>498306</v>
      </c>
      <c r="P11" s="52">
        <f>O11*Q11</f>
        <v>168127.84432137632</v>
      </c>
      <c r="Q11" s="56">
        <f>K11</f>
        <v>0.33739879576279702</v>
      </c>
      <c r="R11" s="56">
        <f>U11+W11+Y11</f>
        <v>48973</v>
      </c>
      <c r="S11" s="56">
        <f>V11+X11+Z11</f>
        <v>449333</v>
      </c>
      <c r="T11" s="58">
        <f>R11/S11</f>
        <v>0.10899043693652592</v>
      </c>
      <c r="U11" s="49">
        <v>12691</v>
      </c>
      <c r="V11" s="59">
        <v>316588</v>
      </c>
      <c r="W11" s="49">
        <v>29142</v>
      </c>
      <c r="X11" s="49">
        <v>99119</v>
      </c>
      <c r="Y11" s="49">
        <v>7140</v>
      </c>
      <c r="Z11" s="60">
        <v>33626</v>
      </c>
      <c r="AA11" s="52">
        <f>AE11+AF11+AM11</f>
        <v>3198512.3842751519</v>
      </c>
      <c r="AB11" s="52">
        <f>AH11+AN11</f>
        <v>1585762.6157248484</v>
      </c>
      <c r="AC11" s="56">
        <f>AJ11+AO11</f>
        <v>4784275</v>
      </c>
      <c r="AD11" s="61">
        <f>AK11+AP11</f>
        <v>1923199.0402177144</v>
      </c>
      <c r="AE11" s="49">
        <v>721975</v>
      </c>
      <c r="AF11" s="49">
        <v>1125958</v>
      </c>
      <c r="AG11" s="4">
        <f t="shared" si="14"/>
        <v>1847933</v>
      </c>
      <c r="AH11" s="49">
        <v>703711</v>
      </c>
      <c r="AI11" s="56">
        <f>(AE11+AF11)/AH11</f>
        <v>2.6259828253359689</v>
      </c>
      <c r="AJ11" s="49">
        <v>2551644</v>
      </c>
      <c r="AK11" s="52">
        <f t="shared" si="0"/>
        <v>975216.81642890733</v>
      </c>
      <c r="AL11" s="57">
        <v>0.38219156607618748</v>
      </c>
      <c r="AM11" s="52">
        <f>AO11*AU11/(1+AU11)</f>
        <v>1350579.3842751519</v>
      </c>
      <c r="AN11" s="52">
        <f>AO11/(1+AU11)</f>
        <v>882051.61572484835</v>
      </c>
      <c r="AO11" s="29">
        <f t="shared" ref="AO11:AO26" si="37">AV11+AY11+BB11</f>
        <v>2232631</v>
      </c>
      <c r="AP11" s="61">
        <f t="shared" si="17"/>
        <v>947982.22378880717</v>
      </c>
      <c r="AQ11" s="49">
        <v>316226</v>
      </c>
      <c r="AR11" s="49">
        <v>267772</v>
      </c>
      <c r="AS11" s="49"/>
      <c r="AT11" s="49">
        <v>381404</v>
      </c>
      <c r="AU11" s="56">
        <f>(AQ11+AR11)/AT11</f>
        <v>1.5311795366592904</v>
      </c>
      <c r="AV11" s="49">
        <v>965402</v>
      </c>
      <c r="AW11" s="52">
        <f>AV11*AX11</f>
        <v>410426</v>
      </c>
      <c r="AX11" s="62">
        <v>0.42513481430533601</v>
      </c>
      <c r="AY11" s="49">
        <v>715227</v>
      </c>
      <c r="AZ11" s="49">
        <v>320031</v>
      </c>
      <c r="BA11" s="4">
        <f t="shared" ref="BA11:BA26" si="38">AZ11/AY11</f>
        <v>0.44745374545424038</v>
      </c>
      <c r="BB11" s="49">
        <v>552002</v>
      </c>
      <c r="BC11" s="52">
        <f>BB11*BD11</f>
        <v>217525.22378880717</v>
      </c>
      <c r="BD11" s="57">
        <v>0.39406600662462665</v>
      </c>
      <c r="BE11" s="56">
        <f>BK11+BR11</f>
        <v>1942126</v>
      </c>
      <c r="BF11" s="56">
        <f>BL11+BS11</f>
        <v>2313496</v>
      </c>
      <c r="BG11" s="4">
        <f t="shared" si="34"/>
        <v>4255622</v>
      </c>
      <c r="BH11" s="56">
        <f>BN11+BU11</f>
        <v>9853696</v>
      </c>
      <c r="BI11" s="56">
        <f>BO11+BW11</f>
        <v>14109318</v>
      </c>
      <c r="BJ11" s="61">
        <f>BP11+BX11</f>
        <v>5846522.2743885787</v>
      </c>
      <c r="BK11" s="49">
        <v>1938796</v>
      </c>
      <c r="BL11" s="49">
        <v>2295067</v>
      </c>
      <c r="BM11" s="4">
        <f t="shared" si="24"/>
        <v>4233863</v>
      </c>
      <c r="BN11" s="49">
        <v>9709169</v>
      </c>
      <c r="BO11" s="49">
        <v>13943032</v>
      </c>
      <c r="BP11" s="52">
        <f>BO11*BQ11</f>
        <v>5783913.2743885787</v>
      </c>
      <c r="BQ11" s="62">
        <v>0.41482464319013101</v>
      </c>
      <c r="BR11" s="49">
        <v>3330</v>
      </c>
      <c r="BS11" s="49">
        <v>18429</v>
      </c>
      <c r="BT11" s="4">
        <f t="shared" si="35"/>
        <v>21759</v>
      </c>
      <c r="BU11" s="49">
        <v>144527</v>
      </c>
      <c r="BV11" s="4">
        <f t="shared" si="36"/>
        <v>0.15055318383416247</v>
      </c>
      <c r="BW11" s="49">
        <v>166286</v>
      </c>
      <c r="BX11" s="52">
        <f>BW11*BY11</f>
        <v>62608.999999999927</v>
      </c>
      <c r="BY11" s="57">
        <v>0.37651395787979702</v>
      </c>
      <c r="BZ11" s="49">
        <v>1900796</v>
      </c>
      <c r="CA11" s="49">
        <v>1981073</v>
      </c>
      <c r="CB11" s="4">
        <f t="shared" si="30"/>
        <v>3881869</v>
      </c>
      <c r="CC11" s="49">
        <v>17063830</v>
      </c>
      <c r="CD11" s="49">
        <v>20945699</v>
      </c>
      <c r="CE11" s="63">
        <f>CD11*CI11</f>
        <v>9708759.1190341804</v>
      </c>
      <c r="CF11" s="64"/>
      <c r="CG11" s="4">
        <v>26386732</v>
      </c>
      <c r="CH11" s="4">
        <v>12230789</v>
      </c>
      <c r="CI11" s="29">
        <f>CH11/CG11</f>
        <v>0.46352041624555856</v>
      </c>
    </row>
    <row r="12" spans="1:87" ht="16" x14ac:dyDescent="0.2">
      <c r="A12" s="4">
        <v>1988</v>
      </c>
      <c r="B12" s="21" t="s">
        <v>49</v>
      </c>
      <c r="C12" s="38" t="s">
        <v>49</v>
      </c>
      <c r="D12" s="65">
        <f t="shared" ref="D12:D26" si="39">I12+O12</f>
        <v>1368042</v>
      </c>
      <c r="E12" s="64">
        <f t="shared" ref="E12:E26" si="40">D12*K12</f>
        <v>461793.40521194326</v>
      </c>
      <c r="F12" s="23">
        <f t="shared" si="2"/>
        <v>0.33755791504350252</v>
      </c>
      <c r="G12" s="66">
        <f t="shared" ref="G12:H26" si="41">L12+R12</f>
        <v>407792.99999999994</v>
      </c>
      <c r="H12" s="67">
        <f t="shared" si="41"/>
        <v>960249</v>
      </c>
      <c r="I12" s="4">
        <v>669731</v>
      </c>
      <c r="J12" s="68">
        <v>226073</v>
      </c>
      <c r="K12" s="29">
        <f t="shared" ref="K12:K26" si="42">J12/I12</f>
        <v>0.33755791504350252</v>
      </c>
      <c r="L12" s="64">
        <f t="shared" ref="L12:L26" si="43">I12*N12/(1+N12)</f>
        <v>341021.99999999994</v>
      </c>
      <c r="M12" s="64">
        <f t="shared" ref="M12:M26" si="44">I12/(1+N12)</f>
        <v>328708.99999999994</v>
      </c>
      <c r="N12" s="69">
        <v>1.0374586640463146</v>
      </c>
      <c r="O12" s="29">
        <f t="shared" ref="O12:O26" si="45">SUM(U12:Z12)</f>
        <v>698311</v>
      </c>
      <c r="P12" s="64">
        <f t="shared" ref="P12:P26" si="46">O12*Q12</f>
        <v>235720.40521194329</v>
      </c>
      <c r="Q12" s="29">
        <f t="shared" ref="Q12:Q26" si="47">K12</f>
        <v>0.33755791504350252</v>
      </c>
      <c r="R12" s="29">
        <f t="shared" ref="R12:S26" si="48">U12+W12+Y12</f>
        <v>66771</v>
      </c>
      <c r="S12" s="29">
        <f t="shared" si="48"/>
        <v>631540</v>
      </c>
      <c r="T12" s="58">
        <f t="shared" ref="T12:T26" si="49">R12/S12</f>
        <v>0.10572726984830731</v>
      </c>
      <c r="U12" s="4">
        <v>15962</v>
      </c>
      <c r="V12" s="23">
        <v>434770</v>
      </c>
      <c r="W12" s="4">
        <v>42754</v>
      </c>
      <c r="X12" s="4">
        <v>146172</v>
      </c>
      <c r="Y12" s="4">
        <v>8055</v>
      </c>
      <c r="Z12" s="31">
        <v>50598</v>
      </c>
      <c r="AA12" s="64">
        <f t="shared" ref="AA12:AA26" si="50">AE12+AF12+AM12</f>
        <v>3410794.9567810977</v>
      </c>
      <c r="AB12" s="64">
        <f t="shared" ref="AB12:AB26" si="51">AH12+AN12</f>
        <v>1479429.0432189018</v>
      </c>
      <c r="AC12" s="29">
        <f t="shared" ref="AC12:AD26" si="52">AJ12+AO12</f>
        <v>4890224</v>
      </c>
      <c r="AD12" s="70">
        <f>AK12+AP12</f>
        <v>1943724.821015192</v>
      </c>
      <c r="AE12" s="4">
        <v>773097</v>
      </c>
      <c r="AF12" s="4">
        <v>1119479</v>
      </c>
      <c r="AG12" s="4">
        <f t="shared" si="14"/>
        <v>1892576</v>
      </c>
      <c r="AH12" s="4">
        <v>629094</v>
      </c>
      <c r="AI12" s="29">
        <f t="shared" ref="AI12:AI43" si="53">(AE12+AF12)/AH12</f>
        <v>3.0084152765723404</v>
      </c>
      <c r="AJ12" s="4">
        <v>2521670</v>
      </c>
      <c r="AK12" s="64">
        <f t="shared" si="0"/>
        <v>959825.75842330942</v>
      </c>
      <c r="AL12" s="69">
        <v>0.38063099391407657</v>
      </c>
      <c r="AM12" s="64">
        <f>AO12*AU12/(1+AU12)</f>
        <v>1518218.9567810979</v>
      </c>
      <c r="AN12" s="64">
        <f t="shared" ref="AN12:AN26" si="54">AO12/(1+AU12)</f>
        <v>850335.04321890185</v>
      </c>
      <c r="AO12" s="29">
        <f t="shared" si="37"/>
        <v>2368554</v>
      </c>
      <c r="AP12" s="70">
        <f t="shared" si="17"/>
        <v>983899.06259188254</v>
      </c>
      <c r="AQ12" s="4">
        <v>362673</v>
      </c>
      <c r="AR12" s="4">
        <v>284844</v>
      </c>
      <c r="AT12" s="4">
        <v>362666</v>
      </c>
      <c r="AU12" s="29">
        <f t="shared" ref="AU12:AU26" si="55">(AQ12+AR12)/AT12</f>
        <v>1.7854361864635782</v>
      </c>
      <c r="AV12" s="4">
        <v>1010183</v>
      </c>
      <c r="AW12" s="64">
        <f t="shared" ref="AW12:AW26" si="56">AV12*AX12</f>
        <v>403439</v>
      </c>
      <c r="AX12" s="71">
        <v>0.39937219295909748</v>
      </c>
      <c r="AY12" s="4">
        <v>776382</v>
      </c>
      <c r="AZ12" s="4">
        <v>345263</v>
      </c>
      <c r="BA12" s="4">
        <f t="shared" si="38"/>
        <v>0.44470763103729866</v>
      </c>
      <c r="BB12" s="4">
        <v>581989</v>
      </c>
      <c r="BC12" s="64">
        <f t="shared" ref="BC12:BC26" si="57">BB12*BD12</f>
        <v>235197.06259188251</v>
      </c>
      <c r="BD12" s="69">
        <v>0.40412630237321068</v>
      </c>
      <c r="BE12" s="29">
        <f t="shared" ref="BE12:BF27" si="58">BK12+BR12</f>
        <v>2027934</v>
      </c>
      <c r="BF12" s="29">
        <f t="shared" si="58"/>
        <v>2228088</v>
      </c>
      <c r="BG12" s="4">
        <f t="shared" si="34"/>
        <v>4256022</v>
      </c>
      <c r="BH12" s="29">
        <f t="shared" ref="BH12:BH34" si="59">BN12+BU12</f>
        <v>9396632</v>
      </c>
      <c r="BI12" s="29">
        <f t="shared" ref="BI12:BJ27" si="60">BO12+BW12</f>
        <v>13590423</v>
      </c>
      <c r="BJ12" s="70">
        <f t="shared" si="60"/>
        <v>5658908.9999999944</v>
      </c>
      <c r="BK12" s="4">
        <v>2023168</v>
      </c>
      <c r="BL12" s="4">
        <v>2208342</v>
      </c>
      <c r="BM12" s="4">
        <f t="shared" si="24"/>
        <v>4231510</v>
      </c>
      <c r="BN12" s="4">
        <v>9235452</v>
      </c>
      <c r="BO12" s="4">
        <v>13404731</v>
      </c>
      <c r="BP12" s="64">
        <f t="shared" ref="BP12:BP26" si="61">BO12*BQ12</f>
        <v>5588047.9999999944</v>
      </c>
      <c r="BQ12" s="71">
        <v>0.41687132699641599</v>
      </c>
      <c r="BR12" s="4">
        <v>4766</v>
      </c>
      <c r="BS12" s="4">
        <v>19746</v>
      </c>
      <c r="BT12" s="4">
        <f t="shared" si="35"/>
        <v>24512</v>
      </c>
      <c r="BU12" s="4">
        <v>161180</v>
      </c>
      <c r="BV12" s="4">
        <f t="shared" si="36"/>
        <v>0.15207842164040203</v>
      </c>
      <c r="BW12" s="4">
        <v>185692</v>
      </c>
      <c r="BX12" s="64">
        <f>BW12*BY12</f>
        <v>70861</v>
      </c>
      <c r="BY12" s="69">
        <v>0.38160502337203539</v>
      </c>
      <c r="BZ12" s="4">
        <v>2348156</v>
      </c>
      <c r="CA12" s="4">
        <v>2143280</v>
      </c>
      <c r="CB12" s="4">
        <f t="shared" si="30"/>
        <v>4491436</v>
      </c>
      <c r="CC12" s="4">
        <v>16741388</v>
      </c>
      <c r="CD12" s="4">
        <v>21232824</v>
      </c>
      <c r="CE12" s="72">
        <f t="shared" ref="CE12:CE26" si="62">CD12*CI12</f>
        <v>9811793.8415677398</v>
      </c>
      <c r="CF12" s="64"/>
      <c r="CG12" s="4">
        <v>26107221</v>
      </c>
      <c r="CH12" s="4">
        <v>12064277</v>
      </c>
      <c r="CI12" s="29">
        <f t="shared" ref="CI12:CI26" si="63">CH12/CG12</f>
        <v>0.46210498620285934</v>
      </c>
    </row>
    <row r="13" spans="1:87" ht="16" x14ac:dyDescent="0.2">
      <c r="A13" s="4">
        <v>1989</v>
      </c>
      <c r="B13" s="21" t="s">
        <v>49</v>
      </c>
      <c r="C13" s="38" t="s">
        <v>49</v>
      </c>
      <c r="D13" s="65">
        <f t="shared" si="39"/>
        <v>1175582</v>
      </c>
      <c r="E13" s="64">
        <f t="shared" si="40"/>
        <v>390508.77351858024</v>
      </c>
      <c r="F13" s="23">
        <f t="shared" si="2"/>
        <v>0.33218335557926221</v>
      </c>
      <c r="G13" s="66">
        <f t="shared" si="41"/>
        <v>363653</v>
      </c>
      <c r="H13" s="67">
        <f t="shared" si="41"/>
        <v>811929</v>
      </c>
      <c r="I13" s="4">
        <v>597113</v>
      </c>
      <c r="J13" s="68">
        <v>198351</v>
      </c>
      <c r="K13" s="29">
        <f t="shared" si="42"/>
        <v>0.33218335557926221</v>
      </c>
      <c r="L13" s="64">
        <f t="shared" si="43"/>
        <v>300496</v>
      </c>
      <c r="M13" s="64">
        <f t="shared" si="44"/>
        <v>296617.00000000006</v>
      </c>
      <c r="N13" s="69">
        <v>1.0130774702731131</v>
      </c>
      <c r="O13" s="29">
        <f t="shared" si="45"/>
        <v>578469</v>
      </c>
      <c r="P13" s="64">
        <f t="shared" si="46"/>
        <v>192157.77351858022</v>
      </c>
      <c r="Q13" s="29">
        <f t="shared" si="47"/>
        <v>0.33218335557926221</v>
      </c>
      <c r="R13" s="29">
        <f t="shared" si="48"/>
        <v>63157</v>
      </c>
      <c r="S13" s="29">
        <f t="shared" si="48"/>
        <v>515312</v>
      </c>
      <c r="T13" s="58">
        <f t="shared" si="49"/>
        <v>0.1225607010898252</v>
      </c>
      <c r="U13" s="4">
        <v>14553</v>
      </c>
      <c r="V13" s="23">
        <v>311151</v>
      </c>
      <c r="W13" s="4">
        <v>41791</v>
      </c>
      <c r="X13" s="4">
        <v>145929</v>
      </c>
      <c r="Y13" s="4">
        <v>6813</v>
      </c>
      <c r="Z13" s="31">
        <v>58232</v>
      </c>
      <c r="AA13" s="64">
        <f t="shared" si="50"/>
        <v>3320309.5627263719</v>
      </c>
      <c r="AB13" s="64">
        <f t="shared" si="51"/>
        <v>1389162.4372736278</v>
      </c>
      <c r="AC13" s="29">
        <f t="shared" si="52"/>
        <v>4709472</v>
      </c>
      <c r="AD13" s="70">
        <f t="shared" si="52"/>
        <v>1936564.4539578485</v>
      </c>
      <c r="AE13" s="4">
        <v>732696</v>
      </c>
      <c r="AF13" s="4">
        <v>1080589</v>
      </c>
      <c r="AG13" s="4">
        <f t="shared" si="14"/>
        <v>1813285</v>
      </c>
      <c r="AH13" s="4">
        <v>608149</v>
      </c>
      <c r="AI13" s="29">
        <f>(AE13+AF13)/AH13</f>
        <v>2.9816459453193214</v>
      </c>
      <c r="AJ13" s="4">
        <v>2421434</v>
      </c>
      <c r="AK13" s="64">
        <f t="shared" si="0"/>
        <v>936834</v>
      </c>
      <c r="AL13" s="69">
        <v>0.3868922299761216</v>
      </c>
      <c r="AM13" s="64">
        <f t="shared" ref="AM13:AM26" si="64">AO13*AU13/(1+AU13)</f>
        <v>1507024.5627263719</v>
      </c>
      <c r="AN13" s="64">
        <f t="shared" si="54"/>
        <v>781013.43727362785</v>
      </c>
      <c r="AO13" s="29">
        <f t="shared" si="37"/>
        <v>2288038</v>
      </c>
      <c r="AP13" s="70">
        <f t="shared" si="17"/>
        <v>999730.45395784848</v>
      </c>
      <c r="AQ13" s="4">
        <v>368780</v>
      </c>
      <c r="AR13" s="4">
        <v>284063</v>
      </c>
      <c r="AT13" s="4">
        <v>338335</v>
      </c>
      <c r="AU13" s="29">
        <f t="shared" si="55"/>
        <v>1.9295757163757814</v>
      </c>
      <c r="AV13" s="4">
        <v>991178</v>
      </c>
      <c r="AW13" s="64">
        <f t="shared" si="56"/>
        <v>439582</v>
      </c>
      <c r="AX13" s="71">
        <v>0.44349450855446754</v>
      </c>
      <c r="AY13" s="4">
        <v>734861</v>
      </c>
      <c r="AZ13" s="4">
        <v>327376</v>
      </c>
      <c r="BA13" s="4">
        <f t="shared" si="38"/>
        <v>0.4454937736524322</v>
      </c>
      <c r="BB13" s="4">
        <v>561999</v>
      </c>
      <c r="BC13" s="64">
        <f t="shared" si="57"/>
        <v>232772.45395784851</v>
      </c>
      <c r="BD13" s="69">
        <v>0.41418659812179115</v>
      </c>
      <c r="BE13" s="29">
        <f t="shared" si="58"/>
        <v>1981671</v>
      </c>
      <c r="BF13" s="29">
        <f t="shared" si="58"/>
        <v>2281031</v>
      </c>
      <c r="BG13" s="4">
        <f t="shared" si="34"/>
        <v>4262702</v>
      </c>
      <c r="BH13" s="29">
        <f t="shared" si="59"/>
        <v>9022228</v>
      </c>
      <c r="BI13" s="29">
        <f t="shared" si="60"/>
        <v>13284930</v>
      </c>
      <c r="BJ13" s="70">
        <f t="shared" si="60"/>
        <v>5640142</v>
      </c>
      <c r="BK13" s="4">
        <v>1976559</v>
      </c>
      <c r="BL13" s="4">
        <v>2258136</v>
      </c>
      <c r="BM13" s="4">
        <f t="shared" si="24"/>
        <v>4234695</v>
      </c>
      <c r="BN13" s="4">
        <v>8858466</v>
      </c>
      <c r="BO13" s="4">
        <v>13093161</v>
      </c>
      <c r="BP13" s="64">
        <f t="shared" si="61"/>
        <v>5565186</v>
      </c>
      <c r="BQ13" s="71">
        <v>0.42504525836045243</v>
      </c>
      <c r="BR13" s="4">
        <v>5112</v>
      </c>
      <c r="BS13" s="4">
        <v>22895</v>
      </c>
      <c r="BT13" s="4">
        <f t="shared" si="35"/>
        <v>28007</v>
      </c>
      <c r="BU13" s="4">
        <v>163762</v>
      </c>
      <c r="BV13" s="4">
        <f t="shared" si="36"/>
        <v>0.17102258155127564</v>
      </c>
      <c r="BW13" s="4">
        <v>191769</v>
      </c>
      <c r="BX13" s="64">
        <f t="shared" ref="BX13:BX26" si="65">BW13*BY13</f>
        <v>74956</v>
      </c>
      <c r="BY13" s="69">
        <v>0.39086609410280077</v>
      </c>
      <c r="BZ13" s="4">
        <v>2555232</v>
      </c>
      <c r="CA13" s="4">
        <v>2296835</v>
      </c>
      <c r="CB13" s="4">
        <f t="shared" si="30"/>
        <v>4852067</v>
      </c>
      <c r="CC13" s="4">
        <v>16663347</v>
      </c>
      <c r="CD13" s="4">
        <v>21515414</v>
      </c>
      <c r="CE13" s="72">
        <f t="shared" si="62"/>
        <v>10017582.66180196</v>
      </c>
      <c r="CF13" s="64"/>
      <c r="CG13" s="4">
        <v>26083522</v>
      </c>
      <c r="CH13" s="4">
        <v>12144495</v>
      </c>
      <c r="CI13" s="29">
        <f t="shared" si="63"/>
        <v>0.46560027438012397</v>
      </c>
    </row>
    <row r="14" spans="1:87" ht="16" x14ac:dyDescent="0.2">
      <c r="A14" s="4">
        <v>1990</v>
      </c>
      <c r="B14" s="21" t="s">
        <v>49</v>
      </c>
      <c r="C14" s="38" t="s">
        <v>49</v>
      </c>
      <c r="D14" s="65">
        <f t="shared" si="39"/>
        <v>1101361</v>
      </c>
      <c r="E14" s="64">
        <f t="shared" si="40"/>
        <v>369142.70599983574</v>
      </c>
      <c r="F14" s="23">
        <f t="shared" si="2"/>
        <v>0.33516958199885027</v>
      </c>
      <c r="G14" s="66">
        <f t="shared" si="41"/>
        <v>366780</v>
      </c>
      <c r="H14" s="67">
        <f t="shared" si="41"/>
        <v>734581</v>
      </c>
      <c r="I14" s="4">
        <v>608850</v>
      </c>
      <c r="J14" s="68">
        <v>204068</v>
      </c>
      <c r="K14" s="29">
        <f t="shared" si="42"/>
        <v>0.33516958199885027</v>
      </c>
      <c r="L14" s="64">
        <f t="shared" si="43"/>
        <v>317182</v>
      </c>
      <c r="M14" s="64">
        <f t="shared" si="44"/>
        <v>291668</v>
      </c>
      <c r="N14" s="69">
        <v>1.0874761715375016</v>
      </c>
      <c r="O14" s="29">
        <f t="shared" si="45"/>
        <v>492511</v>
      </c>
      <c r="P14" s="64">
        <f t="shared" si="46"/>
        <v>165074.70599983574</v>
      </c>
      <c r="Q14" s="29">
        <f t="shared" si="47"/>
        <v>0.33516958199885027</v>
      </c>
      <c r="R14" s="29">
        <f t="shared" si="48"/>
        <v>49598</v>
      </c>
      <c r="S14" s="29">
        <f t="shared" si="48"/>
        <v>442913</v>
      </c>
      <c r="T14" s="58">
        <f t="shared" si="49"/>
        <v>0.11198135977042896</v>
      </c>
      <c r="U14" s="4">
        <v>11322</v>
      </c>
      <c r="V14" s="23">
        <v>273561</v>
      </c>
      <c r="W14" s="4">
        <v>33539</v>
      </c>
      <c r="X14" s="4">
        <v>122334</v>
      </c>
      <c r="Y14" s="4">
        <v>4737</v>
      </c>
      <c r="Z14" s="31">
        <v>47018</v>
      </c>
      <c r="AA14" s="64">
        <f t="shared" si="50"/>
        <v>3441327.6351769632</v>
      </c>
      <c r="AB14" s="64">
        <f t="shared" si="51"/>
        <v>1412551.3648230366</v>
      </c>
      <c r="AC14" s="29">
        <f t="shared" si="52"/>
        <v>4853879</v>
      </c>
      <c r="AD14" s="70">
        <f t="shared" si="52"/>
        <v>2039012.4457464714</v>
      </c>
      <c r="AE14" s="4">
        <v>743915</v>
      </c>
      <c r="AF14" s="4">
        <v>1134037</v>
      </c>
      <c r="AG14" s="4">
        <f t="shared" si="14"/>
        <v>1877952</v>
      </c>
      <c r="AH14" s="4">
        <v>619609</v>
      </c>
      <c r="AI14" s="29">
        <f t="shared" si="53"/>
        <v>3.0308662398383497</v>
      </c>
      <c r="AJ14" s="4">
        <v>2497561</v>
      </c>
      <c r="AK14" s="64">
        <f>AJ14*AL14</f>
        <v>982168</v>
      </c>
      <c r="AL14" s="69">
        <v>0.3932508555346596</v>
      </c>
      <c r="AM14" s="64">
        <f t="shared" si="64"/>
        <v>1563375.6351769634</v>
      </c>
      <c r="AN14" s="64">
        <f t="shared" si="54"/>
        <v>792942.36482303659</v>
      </c>
      <c r="AO14" s="29">
        <f t="shared" si="37"/>
        <v>2356318</v>
      </c>
      <c r="AP14" s="70">
        <f t="shared" si="17"/>
        <v>1056844.4457464714</v>
      </c>
      <c r="AQ14" s="4">
        <v>372887</v>
      </c>
      <c r="AR14" s="4">
        <v>316040</v>
      </c>
      <c r="AT14" s="4">
        <v>349423</v>
      </c>
      <c r="AU14" s="29">
        <f>(AQ14+AR14)/AT14</f>
        <v>1.9716132023364232</v>
      </c>
      <c r="AV14" s="4">
        <v>1038350</v>
      </c>
      <c r="AW14" s="64">
        <f t="shared" si="56"/>
        <v>466455</v>
      </c>
      <c r="AX14" s="71">
        <v>0.44922713921124863</v>
      </c>
      <c r="AY14" s="4">
        <v>730097</v>
      </c>
      <c r="AZ14" s="4">
        <v>340987</v>
      </c>
      <c r="BA14" s="4">
        <f t="shared" si="38"/>
        <v>0.46704342025785617</v>
      </c>
      <c r="BB14" s="4">
        <v>587871</v>
      </c>
      <c r="BC14" s="64">
        <f t="shared" si="57"/>
        <v>249402.44574647132</v>
      </c>
      <c r="BD14" s="69">
        <v>0.42424689387037517</v>
      </c>
      <c r="BE14" s="29">
        <f t="shared" si="58"/>
        <v>2060747</v>
      </c>
      <c r="BF14" s="29">
        <f t="shared" si="58"/>
        <v>2443498</v>
      </c>
      <c r="BG14" s="4">
        <f t="shared" si="34"/>
        <v>4504245</v>
      </c>
      <c r="BH14" s="29">
        <f t="shared" si="59"/>
        <v>9387933</v>
      </c>
      <c r="BI14" s="29">
        <f t="shared" si="60"/>
        <v>13892178</v>
      </c>
      <c r="BJ14" s="70">
        <f t="shared" si="60"/>
        <v>6003416</v>
      </c>
      <c r="BK14" s="4">
        <v>2055633</v>
      </c>
      <c r="BL14" s="4">
        <v>2421958</v>
      </c>
      <c r="BM14" s="4">
        <f t="shared" si="24"/>
        <v>4477591</v>
      </c>
      <c r="BN14" s="4">
        <v>9221018</v>
      </c>
      <c r="BO14" s="4">
        <v>13698609</v>
      </c>
      <c r="BP14" s="64">
        <f t="shared" si="61"/>
        <v>5925894</v>
      </c>
      <c r="BQ14" s="71">
        <v>0.4325909294878042</v>
      </c>
      <c r="BR14" s="4">
        <v>5114</v>
      </c>
      <c r="BS14" s="4">
        <v>21540</v>
      </c>
      <c r="BT14" s="4">
        <f t="shared" si="35"/>
        <v>26654</v>
      </c>
      <c r="BU14" s="4">
        <v>166915</v>
      </c>
      <c r="BV14" s="4">
        <f t="shared" si="36"/>
        <v>0.15968606775903904</v>
      </c>
      <c r="BW14" s="4">
        <v>193569</v>
      </c>
      <c r="BX14" s="64">
        <f t="shared" si="65"/>
        <v>77522</v>
      </c>
      <c r="BY14" s="69">
        <v>0.40048768139526475</v>
      </c>
      <c r="BZ14" s="4">
        <v>2324468</v>
      </c>
      <c r="CA14" s="4">
        <v>2143383</v>
      </c>
      <c r="CB14" s="4">
        <f t="shared" si="30"/>
        <v>4467851</v>
      </c>
      <c r="CC14" s="4">
        <v>16171813</v>
      </c>
      <c r="CD14" s="4">
        <v>20639664</v>
      </c>
      <c r="CE14" s="72">
        <f t="shared" si="62"/>
        <v>9667712.2397943269</v>
      </c>
      <c r="CF14" s="64"/>
      <c r="CG14" s="4">
        <v>24723454</v>
      </c>
      <c r="CH14" s="4">
        <v>11580578</v>
      </c>
      <c r="CI14" s="29">
        <f t="shared" si="63"/>
        <v>0.46840453603286986</v>
      </c>
    </row>
    <row r="15" spans="1:87" ht="16" x14ac:dyDescent="0.2">
      <c r="A15" s="4">
        <v>1991</v>
      </c>
      <c r="B15" s="21" t="s">
        <v>49</v>
      </c>
      <c r="C15" s="38" t="s">
        <v>49</v>
      </c>
      <c r="D15" s="65">
        <f t="shared" si="39"/>
        <v>1085403</v>
      </c>
      <c r="E15" s="64">
        <f t="shared" si="40"/>
        <v>360288.71461458295</v>
      </c>
      <c r="F15" s="23">
        <f t="shared" si="2"/>
        <v>0.33194003942736749</v>
      </c>
      <c r="G15" s="66">
        <f t="shared" si="41"/>
        <v>366658</v>
      </c>
      <c r="H15" s="67">
        <f t="shared" si="41"/>
        <v>718745</v>
      </c>
      <c r="I15" s="4">
        <v>619874</v>
      </c>
      <c r="J15" s="68">
        <v>205761</v>
      </c>
      <c r="K15" s="29">
        <f t="shared" si="42"/>
        <v>0.33194003942736749</v>
      </c>
      <c r="L15" s="64">
        <f t="shared" si="43"/>
        <v>329502</v>
      </c>
      <c r="M15" s="64">
        <f t="shared" si="44"/>
        <v>290372</v>
      </c>
      <c r="N15" s="69">
        <v>1.1347581722755637</v>
      </c>
      <c r="O15" s="29">
        <f t="shared" si="45"/>
        <v>465529</v>
      </c>
      <c r="P15" s="64">
        <f t="shared" si="46"/>
        <v>154527.71461458298</v>
      </c>
      <c r="Q15" s="29">
        <f t="shared" si="47"/>
        <v>0.33194003942736749</v>
      </c>
      <c r="R15" s="29">
        <f t="shared" si="48"/>
        <v>37156</v>
      </c>
      <c r="S15" s="29">
        <f t="shared" si="48"/>
        <v>428373</v>
      </c>
      <c r="T15" s="58">
        <f t="shared" si="49"/>
        <v>8.6737492792496262E-2</v>
      </c>
      <c r="U15" s="4">
        <v>8032</v>
      </c>
      <c r="V15" s="23">
        <v>270293</v>
      </c>
      <c r="W15" s="4">
        <v>24550</v>
      </c>
      <c r="X15" s="4">
        <v>108608</v>
      </c>
      <c r="Y15" s="4">
        <v>4574</v>
      </c>
      <c r="Z15" s="31">
        <v>49472</v>
      </c>
      <c r="AA15" s="64">
        <f t="shared" si="50"/>
        <v>3649662.2413563523</v>
      </c>
      <c r="AB15" s="64">
        <f t="shared" si="51"/>
        <v>1361090.7586436479</v>
      </c>
      <c r="AC15" s="29">
        <f t="shared" si="52"/>
        <v>5010753</v>
      </c>
      <c r="AD15" s="70">
        <f t="shared" si="52"/>
        <v>2106443</v>
      </c>
      <c r="AE15" s="4">
        <v>724198</v>
      </c>
      <c r="AF15" s="4">
        <v>1156654</v>
      </c>
      <c r="AG15" s="4">
        <f t="shared" si="14"/>
        <v>1880852</v>
      </c>
      <c r="AH15" s="4">
        <v>557305</v>
      </c>
      <c r="AI15" s="29">
        <f t="shared" si="53"/>
        <v>3.3749060209400596</v>
      </c>
      <c r="AJ15" s="4">
        <v>2438157</v>
      </c>
      <c r="AK15" s="64">
        <f t="shared" si="0"/>
        <v>956833</v>
      </c>
      <c r="AL15" s="69">
        <v>0.39244109382619741</v>
      </c>
      <c r="AM15" s="64">
        <f t="shared" si="64"/>
        <v>1768810.2413563521</v>
      </c>
      <c r="AN15" s="64">
        <f t="shared" si="54"/>
        <v>803785.75864364789</v>
      </c>
      <c r="AO15" s="29">
        <f t="shared" si="37"/>
        <v>2572596</v>
      </c>
      <c r="AP15" s="70">
        <f t="shared" si="17"/>
        <v>1149610</v>
      </c>
      <c r="AQ15" s="4">
        <v>410435</v>
      </c>
      <c r="AR15" s="4">
        <v>373381</v>
      </c>
      <c r="AT15" s="4">
        <v>356183</v>
      </c>
      <c r="AU15" s="29">
        <f>(AQ15+AR15)/AT15</f>
        <v>2.2005991302223857</v>
      </c>
      <c r="AV15" s="4">
        <v>1139999</v>
      </c>
      <c r="AW15" s="64">
        <f t="shared" si="56"/>
        <v>509277</v>
      </c>
      <c r="AX15" s="71">
        <v>0.44673460239877405</v>
      </c>
      <c r="AY15" s="4">
        <v>779955</v>
      </c>
      <c r="AZ15" s="4">
        <v>354598</v>
      </c>
      <c r="BA15" s="4">
        <f t="shared" si="38"/>
        <v>0.45463904968876412</v>
      </c>
      <c r="BB15" s="4">
        <v>652642</v>
      </c>
      <c r="BC15" s="64">
        <f t="shared" si="57"/>
        <v>285735</v>
      </c>
      <c r="BD15" s="69">
        <v>0.4378127671832337</v>
      </c>
      <c r="BE15" s="29">
        <f t="shared" si="58"/>
        <v>2187703</v>
      </c>
      <c r="BF15" s="29">
        <f t="shared" si="58"/>
        <v>2765690</v>
      </c>
      <c r="BG15" s="4">
        <f t="shared" si="34"/>
        <v>4953393</v>
      </c>
      <c r="BH15" s="29">
        <f t="shared" si="59"/>
        <v>9398078</v>
      </c>
      <c r="BI15" s="29">
        <f t="shared" si="60"/>
        <v>14351471</v>
      </c>
      <c r="BJ15" s="70">
        <f t="shared" si="60"/>
        <v>6228097</v>
      </c>
      <c r="BK15" s="4">
        <v>2180736</v>
      </c>
      <c r="BL15" s="4">
        <v>2727200</v>
      </c>
      <c r="BM15" s="4">
        <f t="shared" si="24"/>
        <v>4907936</v>
      </c>
      <c r="BN15" s="4">
        <v>9205328</v>
      </c>
      <c r="BO15" s="4">
        <v>14113264</v>
      </c>
      <c r="BP15" s="64">
        <f t="shared" si="61"/>
        <v>6130394</v>
      </c>
      <c r="BQ15" s="71">
        <v>0.43437109941399804</v>
      </c>
      <c r="BR15" s="4">
        <v>6967</v>
      </c>
      <c r="BS15" s="4">
        <v>38490</v>
      </c>
      <c r="BT15" s="4">
        <f t="shared" si="35"/>
        <v>45457</v>
      </c>
      <c r="BU15" s="4">
        <v>192750</v>
      </c>
      <c r="BV15" s="4">
        <f t="shared" si="36"/>
        <v>0.23583398184176393</v>
      </c>
      <c r="BW15" s="4">
        <v>238207</v>
      </c>
      <c r="BX15" s="64">
        <f t="shared" si="65"/>
        <v>97703</v>
      </c>
      <c r="BY15" s="69">
        <v>0.41016007086273704</v>
      </c>
      <c r="BZ15" s="4">
        <v>2228060</v>
      </c>
      <c r="CA15" s="4">
        <v>2558382</v>
      </c>
      <c r="CB15" s="4">
        <f t="shared" si="30"/>
        <v>4786442</v>
      </c>
      <c r="CC15" s="4">
        <v>15940958</v>
      </c>
      <c r="CD15" s="4">
        <v>20727400</v>
      </c>
      <c r="CE15" s="72">
        <f t="shared" si="62"/>
        <v>9759488.6347353328</v>
      </c>
      <c r="CF15" s="64"/>
      <c r="CG15" s="4">
        <v>24248595</v>
      </c>
      <c r="CH15" s="4">
        <v>11417442</v>
      </c>
      <c r="CI15" s="29">
        <f t="shared" si="63"/>
        <v>0.47084963066932334</v>
      </c>
    </row>
    <row r="16" spans="1:87" ht="16" x14ac:dyDescent="0.2">
      <c r="A16" s="4">
        <v>1992</v>
      </c>
      <c r="B16" s="21" t="s">
        <v>49</v>
      </c>
      <c r="C16" s="38" t="s">
        <v>49</v>
      </c>
      <c r="D16" s="65">
        <f t="shared" si="39"/>
        <v>1345891</v>
      </c>
      <c r="E16" s="64">
        <f t="shared" si="40"/>
        <v>460632.60097296181</v>
      </c>
      <c r="F16" s="23">
        <f t="shared" si="2"/>
        <v>0.34225104482678154</v>
      </c>
      <c r="G16" s="66">
        <f>L16+R16</f>
        <v>405373</v>
      </c>
      <c r="H16" s="67">
        <f t="shared" si="41"/>
        <v>940518</v>
      </c>
      <c r="I16" s="4">
        <v>754192</v>
      </c>
      <c r="J16" s="68">
        <v>258123</v>
      </c>
      <c r="K16" s="65">
        <f t="shared" si="42"/>
        <v>0.34225104482678154</v>
      </c>
      <c r="L16" s="64">
        <f t="shared" si="43"/>
        <v>349847</v>
      </c>
      <c r="M16" s="64">
        <f t="shared" si="44"/>
        <v>404345</v>
      </c>
      <c r="N16" s="69">
        <v>0.8652190579826633</v>
      </c>
      <c r="O16" s="29">
        <f t="shared" si="45"/>
        <v>591699</v>
      </c>
      <c r="P16" s="64">
        <f t="shared" si="46"/>
        <v>202509.60097296181</v>
      </c>
      <c r="Q16" s="29">
        <f t="shared" si="47"/>
        <v>0.34225104482678154</v>
      </c>
      <c r="R16" s="29">
        <f t="shared" si="48"/>
        <v>55526</v>
      </c>
      <c r="S16" s="29">
        <f t="shared" si="48"/>
        <v>536173</v>
      </c>
      <c r="T16" s="58">
        <f t="shared" si="49"/>
        <v>0.10355985847851347</v>
      </c>
      <c r="U16" s="4">
        <v>15520</v>
      </c>
      <c r="V16" s="23">
        <v>326830</v>
      </c>
      <c r="W16" s="4">
        <v>33920</v>
      </c>
      <c r="X16" s="4">
        <v>144131</v>
      </c>
      <c r="Y16" s="4">
        <v>6086</v>
      </c>
      <c r="Z16" s="31">
        <v>65212</v>
      </c>
      <c r="AA16" s="64">
        <f t="shared" si="50"/>
        <v>3909170.8743883455</v>
      </c>
      <c r="AB16" s="64">
        <f t="shared" si="51"/>
        <v>1285076.1256116545</v>
      </c>
      <c r="AC16" s="29">
        <f t="shared" si="52"/>
        <v>5194247</v>
      </c>
      <c r="AD16" s="70">
        <f t="shared" si="52"/>
        <v>2126272</v>
      </c>
      <c r="AE16" s="4">
        <v>713364</v>
      </c>
      <c r="AF16" s="4">
        <v>1153334</v>
      </c>
      <c r="AG16" s="4">
        <f t="shared" si="14"/>
        <v>1866698</v>
      </c>
      <c r="AH16" s="4">
        <v>480623</v>
      </c>
      <c r="AI16" s="29">
        <f t="shared" si="53"/>
        <v>3.8839131710301005</v>
      </c>
      <c r="AJ16" s="4">
        <v>2347321</v>
      </c>
      <c r="AK16" s="64">
        <f t="shared" si="0"/>
        <v>920067</v>
      </c>
      <c r="AL16" s="69">
        <v>0.39196471211223349</v>
      </c>
      <c r="AM16" s="64">
        <f t="shared" si="64"/>
        <v>2042472.8743883453</v>
      </c>
      <c r="AN16" s="64">
        <f t="shared" si="54"/>
        <v>804453.12561165448</v>
      </c>
      <c r="AO16" s="29">
        <f t="shared" si="37"/>
        <v>2846926</v>
      </c>
      <c r="AP16" s="70">
        <f t="shared" si="17"/>
        <v>1206205</v>
      </c>
      <c r="AQ16" s="4">
        <v>479016</v>
      </c>
      <c r="AR16" s="4">
        <v>421065</v>
      </c>
      <c r="AT16" s="4">
        <v>354508</v>
      </c>
      <c r="AU16" s="29">
        <f t="shared" si="55"/>
        <v>2.538958218150225</v>
      </c>
      <c r="AV16" s="4">
        <v>1254589</v>
      </c>
      <c r="AW16" s="64">
        <f t="shared" si="56"/>
        <v>571889</v>
      </c>
      <c r="AX16" s="71">
        <v>0.45583772853101695</v>
      </c>
      <c r="AY16" s="4">
        <v>879242</v>
      </c>
      <c r="AZ16" s="4">
        <v>326611</v>
      </c>
      <c r="BA16" s="4">
        <f t="shared" si="38"/>
        <v>0.37146883338148085</v>
      </c>
      <c r="BB16" s="4">
        <v>713095</v>
      </c>
      <c r="BC16" s="64">
        <f t="shared" si="57"/>
        <v>307705</v>
      </c>
      <c r="BD16" s="69">
        <v>0.43150632103716896</v>
      </c>
      <c r="BE16" s="29">
        <f t="shared" si="58"/>
        <v>2282271</v>
      </c>
      <c r="BF16" s="29">
        <f t="shared" si="58"/>
        <v>3190998</v>
      </c>
      <c r="BG16" s="4">
        <f t="shared" si="34"/>
        <v>5473269</v>
      </c>
      <c r="BH16" s="29">
        <f t="shared" si="59"/>
        <v>9443647</v>
      </c>
      <c r="BI16" s="29">
        <f t="shared" si="60"/>
        <v>14916916</v>
      </c>
      <c r="BJ16" s="70">
        <f t="shared" si="60"/>
        <v>6668088</v>
      </c>
      <c r="BK16" s="4">
        <v>2275733</v>
      </c>
      <c r="BL16" s="4">
        <v>3148143</v>
      </c>
      <c r="BM16" s="4">
        <f t="shared" si="24"/>
        <v>5423876</v>
      </c>
      <c r="BN16" s="4">
        <v>9226252</v>
      </c>
      <c r="BO16" s="4">
        <v>14650128</v>
      </c>
      <c r="BP16" s="64">
        <f t="shared" si="61"/>
        <v>6560868</v>
      </c>
      <c r="BQ16" s="71">
        <v>0.4478369062713991</v>
      </c>
      <c r="BR16" s="4">
        <v>6538</v>
      </c>
      <c r="BS16" s="4">
        <v>42855</v>
      </c>
      <c r="BT16" s="4">
        <f t="shared" si="35"/>
        <v>49393</v>
      </c>
      <c r="BU16" s="4">
        <v>217395</v>
      </c>
      <c r="BV16" s="4">
        <f t="shared" si="36"/>
        <v>0.22720393753306195</v>
      </c>
      <c r="BW16" s="4">
        <v>266788</v>
      </c>
      <c r="BX16" s="64">
        <f t="shared" si="65"/>
        <v>107220</v>
      </c>
      <c r="BY16" s="69">
        <v>0.40189213907672011</v>
      </c>
      <c r="BZ16" s="4">
        <v>2391922</v>
      </c>
      <c r="CA16" s="4">
        <v>3071375</v>
      </c>
      <c r="CB16" s="4">
        <f t="shared" si="30"/>
        <v>5463297</v>
      </c>
      <c r="CC16" s="4">
        <v>16368703</v>
      </c>
      <c r="CD16" s="4">
        <v>21832000</v>
      </c>
      <c r="CE16" s="72">
        <f t="shared" si="62"/>
        <v>10269569.426490141</v>
      </c>
      <c r="CF16" s="64"/>
      <c r="CG16" s="4">
        <v>24888029</v>
      </c>
      <c r="CH16" s="4">
        <v>11707097</v>
      </c>
      <c r="CI16" s="29">
        <f t="shared" si="63"/>
        <v>0.47039068461387601</v>
      </c>
    </row>
    <row r="17" spans="1:87" ht="16" x14ac:dyDescent="0.2">
      <c r="A17" s="4">
        <v>1993</v>
      </c>
      <c r="B17" s="21" t="s">
        <v>49</v>
      </c>
      <c r="C17" s="38" t="s">
        <v>49</v>
      </c>
      <c r="D17" s="65">
        <f t="shared" si="39"/>
        <v>1786583</v>
      </c>
      <c r="E17" s="64">
        <f t="shared" si="40"/>
        <v>602786.52057033265</v>
      </c>
      <c r="F17" s="23">
        <f t="shared" si="2"/>
        <v>0.33739631496008449</v>
      </c>
      <c r="G17" s="66">
        <f t="shared" si="41"/>
        <v>462466</v>
      </c>
      <c r="H17" s="67">
        <f t="shared" si="41"/>
        <v>1324117</v>
      </c>
      <c r="I17" s="4">
        <v>923952</v>
      </c>
      <c r="J17" s="68">
        <v>311738</v>
      </c>
      <c r="K17" s="29">
        <f t="shared" si="42"/>
        <v>0.33739631496008449</v>
      </c>
      <c r="L17" s="64">
        <f t="shared" si="43"/>
        <v>386458</v>
      </c>
      <c r="M17" s="64">
        <f t="shared" si="44"/>
        <v>537494</v>
      </c>
      <c r="N17" s="69">
        <v>0.71899965394962551</v>
      </c>
      <c r="O17" s="29">
        <f t="shared" si="45"/>
        <v>862631</v>
      </c>
      <c r="P17" s="64">
        <f t="shared" si="46"/>
        <v>291048.52057033265</v>
      </c>
      <c r="Q17" s="29">
        <f t="shared" si="47"/>
        <v>0.33739631496008449</v>
      </c>
      <c r="R17" s="29">
        <f>U17+W17+Y17</f>
        <v>76008</v>
      </c>
      <c r="S17" s="29">
        <f t="shared" si="48"/>
        <v>786623</v>
      </c>
      <c r="T17" s="58">
        <f t="shared" si="49"/>
        <v>9.6625702528403065E-2</v>
      </c>
      <c r="U17" s="4">
        <v>22478</v>
      </c>
      <c r="V17" s="23">
        <v>462586</v>
      </c>
      <c r="W17" s="4">
        <v>53326</v>
      </c>
      <c r="X17" s="4">
        <v>307266</v>
      </c>
      <c r="Y17" s="4">
        <v>204</v>
      </c>
      <c r="Z17" s="31">
        <v>16771</v>
      </c>
      <c r="AA17" s="64">
        <f t="shared" si="50"/>
        <v>4443402.3571631406</v>
      </c>
      <c r="AB17" s="64">
        <f t="shared" si="51"/>
        <v>1194436.6428368604</v>
      </c>
      <c r="AC17" s="29">
        <f t="shared" si="52"/>
        <v>5637839</v>
      </c>
      <c r="AD17" s="70">
        <f t="shared" si="52"/>
        <v>2467431</v>
      </c>
      <c r="AE17" s="4">
        <v>745049</v>
      </c>
      <c r="AF17" s="4">
        <v>1116551</v>
      </c>
      <c r="AG17" s="4">
        <f t="shared" si="14"/>
        <v>1861600</v>
      </c>
      <c r="AH17" s="4">
        <v>421751</v>
      </c>
      <c r="AI17" s="29">
        <f t="shared" si="53"/>
        <v>4.4139788643061904</v>
      </c>
      <c r="AJ17" s="4">
        <v>2283351</v>
      </c>
      <c r="AK17" s="64">
        <f t="shared" si="0"/>
        <v>897858.99999999988</v>
      </c>
      <c r="AL17" s="69">
        <v>0.39321987727686192</v>
      </c>
      <c r="AM17" s="64">
        <f t="shared" si="64"/>
        <v>2581802.3571631401</v>
      </c>
      <c r="AN17" s="64">
        <f t="shared" si="54"/>
        <v>772685.64283686038</v>
      </c>
      <c r="AO17" s="29">
        <f t="shared" si="37"/>
        <v>3354488</v>
      </c>
      <c r="AP17" s="70">
        <f t="shared" si="17"/>
        <v>1569572</v>
      </c>
      <c r="AQ17" s="4">
        <v>568027</v>
      </c>
      <c r="AR17" s="4">
        <v>470086</v>
      </c>
      <c r="AT17" s="4">
        <v>310688</v>
      </c>
      <c r="AU17" s="29">
        <f t="shared" si="55"/>
        <v>3.3413360026779277</v>
      </c>
      <c r="AV17" s="4">
        <v>1348801</v>
      </c>
      <c r="AW17" s="64">
        <f t="shared" si="56"/>
        <v>622611</v>
      </c>
      <c r="AX17" s="71">
        <v>0.4616033054542516</v>
      </c>
      <c r="AY17" s="4">
        <v>1148923</v>
      </c>
      <c r="AZ17" s="4">
        <v>547345</v>
      </c>
      <c r="BA17" s="4">
        <f t="shared" si="38"/>
        <v>0.47639833130679776</v>
      </c>
      <c r="BB17" s="4">
        <v>856764</v>
      </c>
      <c r="BC17" s="64">
        <f t="shared" si="57"/>
        <v>399616</v>
      </c>
      <c r="BD17" s="69">
        <v>0.46642482643995314</v>
      </c>
      <c r="BE17" s="29">
        <f t="shared" si="58"/>
        <v>2326535</v>
      </c>
      <c r="BF17" s="29">
        <f t="shared" si="58"/>
        <v>3405518</v>
      </c>
      <c r="BG17" s="4">
        <f t="shared" si="34"/>
        <v>5732053</v>
      </c>
      <c r="BH17" s="29">
        <f t="shared" si="59"/>
        <v>9323834</v>
      </c>
      <c r="BI17" s="29">
        <f t="shared" si="60"/>
        <v>15055887</v>
      </c>
      <c r="BJ17" s="70">
        <f t="shared" si="60"/>
        <v>6650667</v>
      </c>
      <c r="BK17" s="4">
        <v>2320498</v>
      </c>
      <c r="BL17" s="4">
        <v>3362140</v>
      </c>
      <c r="BM17" s="4">
        <f t="shared" si="24"/>
        <v>5682638</v>
      </c>
      <c r="BN17" s="4">
        <v>9106796</v>
      </c>
      <c r="BO17" s="4">
        <v>14789434</v>
      </c>
      <c r="BP17" s="64">
        <f t="shared" si="61"/>
        <v>6546525</v>
      </c>
      <c r="BQ17" s="71">
        <v>0.44264878561275572</v>
      </c>
      <c r="BR17" s="4">
        <v>6037</v>
      </c>
      <c r="BS17" s="4">
        <v>43378</v>
      </c>
      <c r="BT17" s="4">
        <f t="shared" si="35"/>
        <v>49415</v>
      </c>
      <c r="BU17" s="4">
        <v>217038</v>
      </c>
      <c r="BV17" s="4">
        <f t="shared" si="36"/>
        <v>0.22767902394972309</v>
      </c>
      <c r="BW17" s="4">
        <v>266453</v>
      </c>
      <c r="BX17" s="64">
        <f t="shared" si="65"/>
        <v>104142</v>
      </c>
      <c r="BY17" s="69">
        <v>0.39084566508915269</v>
      </c>
      <c r="BZ17" s="4">
        <v>2755088</v>
      </c>
      <c r="CA17" s="4">
        <v>3736580</v>
      </c>
      <c r="CB17" s="4">
        <f t="shared" si="30"/>
        <v>6491668</v>
      </c>
      <c r="CC17" s="4">
        <v>17043157</v>
      </c>
      <c r="CD17" s="4">
        <v>23534825</v>
      </c>
      <c r="CE17" s="72">
        <f t="shared" si="62"/>
        <v>11125980.972404374</v>
      </c>
      <c r="CF17" s="64"/>
      <c r="CG17" s="4">
        <v>26241948</v>
      </c>
      <c r="CH17" s="4">
        <v>12405761</v>
      </c>
      <c r="CI17" s="29">
        <f t="shared" si="63"/>
        <v>0.4727454303316202</v>
      </c>
    </row>
    <row r="18" spans="1:87" ht="16" x14ac:dyDescent="0.2">
      <c r="A18" s="4">
        <v>1994</v>
      </c>
      <c r="B18" s="21" t="s">
        <v>49</v>
      </c>
      <c r="C18" s="38" t="s">
        <v>49</v>
      </c>
      <c r="D18" s="65">
        <f t="shared" si="39"/>
        <v>1916862</v>
      </c>
      <c r="E18" s="64">
        <f t="shared" si="40"/>
        <v>678661.8462692505</v>
      </c>
      <c r="F18" s="23">
        <f t="shared" si="2"/>
        <v>0.35404835938593937</v>
      </c>
      <c r="G18" s="66">
        <f t="shared" si="41"/>
        <v>496450</v>
      </c>
      <c r="H18" s="67">
        <f t="shared" si="41"/>
        <v>1420412</v>
      </c>
      <c r="I18" s="4">
        <v>899846</v>
      </c>
      <c r="J18" s="68">
        <v>318589</v>
      </c>
      <c r="K18" s="29">
        <f t="shared" si="42"/>
        <v>0.35404835938593937</v>
      </c>
      <c r="L18" s="64">
        <f t="shared" si="43"/>
        <v>409599</v>
      </c>
      <c r="M18" s="64">
        <f t="shared" si="44"/>
        <v>490247</v>
      </c>
      <c r="N18" s="69">
        <v>0.83549516876186902</v>
      </c>
      <c r="O18" s="29">
        <f>SUM(U18:Z18)</f>
        <v>1017016</v>
      </c>
      <c r="P18" s="64">
        <f t="shared" si="46"/>
        <v>360072.8462692505</v>
      </c>
      <c r="Q18" s="29">
        <f t="shared" si="47"/>
        <v>0.35404835938593937</v>
      </c>
      <c r="R18" s="29">
        <f t="shared" si="48"/>
        <v>86851</v>
      </c>
      <c r="S18" s="29">
        <f t="shared" si="48"/>
        <v>930165</v>
      </c>
      <c r="T18" s="58">
        <f t="shared" si="49"/>
        <v>9.3371606112893954E-2</v>
      </c>
      <c r="U18" s="4">
        <v>18355</v>
      </c>
      <c r="V18" s="23">
        <v>497326</v>
      </c>
      <c r="W18" s="4">
        <v>67910</v>
      </c>
      <c r="X18" s="4">
        <v>395480</v>
      </c>
      <c r="Y18" s="4">
        <v>586</v>
      </c>
      <c r="Z18" s="31">
        <v>37359</v>
      </c>
      <c r="AA18" s="64">
        <f t="shared" si="50"/>
        <v>4909915.6705761161</v>
      </c>
      <c r="AB18" s="64">
        <f t="shared" si="51"/>
        <v>1181057.3294238844</v>
      </c>
      <c r="AC18" s="29">
        <f t="shared" si="52"/>
        <v>6090973</v>
      </c>
      <c r="AD18" s="70">
        <f t="shared" si="52"/>
        <v>2692662</v>
      </c>
      <c r="AE18" s="4">
        <v>835030</v>
      </c>
      <c r="AF18" s="4">
        <v>1183868</v>
      </c>
      <c r="AG18" s="4">
        <f t="shared" si="14"/>
        <v>2018898</v>
      </c>
      <c r="AH18" s="4">
        <v>414989</v>
      </c>
      <c r="AI18" s="29">
        <f t="shared" si="53"/>
        <v>4.8649434081385285</v>
      </c>
      <c r="AJ18" s="4">
        <v>2433887</v>
      </c>
      <c r="AK18" s="64">
        <f t="shared" si="0"/>
        <v>955989</v>
      </c>
      <c r="AL18" s="69">
        <v>0.39278282023775141</v>
      </c>
      <c r="AM18" s="64">
        <f t="shared" si="64"/>
        <v>2891017.6705761156</v>
      </c>
      <c r="AN18" s="64">
        <f t="shared" si="54"/>
        <v>766068.32942388428</v>
      </c>
      <c r="AO18" s="29">
        <f t="shared" si="37"/>
        <v>3657086</v>
      </c>
      <c r="AP18" s="70">
        <f t="shared" si="17"/>
        <v>1736673</v>
      </c>
      <c r="AQ18" s="4">
        <v>641632</v>
      </c>
      <c r="AR18" s="4">
        <v>518642</v>
      </c>
      <c r="AT18" s="4">
        <v>307452</v>
      </c>
      <c r="AU18" s="29">
        <f t="shared" si="55"/>
        <v>3.7738378673744193</v>
      </c>
      <c r="AV18" s="4">
        <v>1467726</v>
      </c>
      <c r="AW18" s="64">
        <f t="shared" si="56"/>
        <v>690149</v>
      </c>
      <c r="AX18" s="71">
        <v>0.47021651180124902</v>
      </c>
      <c r="AY18" s="4">
        <v>1225412</v>
      </c>
      <c r="AZ18" s="4">
        <v>598235</v>
      </c>
      <c r="BA18" s="4">
        <f t="shared" si="38"/>
        <v>0.48819091048561625</v>
      </c>
      <c r="BB18" s="4">
        <v>963948</v>
      </c>
      <c r="BC18" s="64">
        <f t="shared" si="57"/>
        <v>448289</v>
      </c>
      <c r="BD18" s="69">
        <v>0.46505516895102228</v>
      </c>
      <c r="BE18" s="29">
        <f t="shared" si="58"/>
        <v>2749921</v>
      </c>
      <c r="BF18" s="29">
        <f t="shared" si="58"/>
        <v>3897062</v>
      </c>
      <c r="BG18" s="4">
        <f t="shared" si="34"/>
        <v>6646983</v>
      </c>
      <c r="BH18" s="29">
        <f t="shared" si="59"/>
        <v>9801705</v>
      </c>
      <c r="BI18" s="29">
        <f t="shared" si="60"/>
        <v>16448688</v>
      </c>
      <c r="BJ18" s="70">
        <f t="shared" si="60"/>
        <v>7423679</v>
      </c>
      <c r="BK18" s="4">
        <v>2742261</v>
      </c>
      <c r="BL18" s="4">
        <v>3851468</v>
      </c>
      <c r="BM18" s="4">
        <f t="shared" si="24"/>
        <v>6593729</v>
      </c>
      <c r="BN18" s="4">
        <v>9569852</v>
      </c>
      <c r="BO18" s="4">
        <v>16163581</v>
      </c>
      <c r="BP18" s="64">
        <f t="shared" si="61"/>
        <v>7306070</v>
      </c>
      <c r="BQ18" s="71">
        <v>0.45200812864426515</v>
      </c>
      <c r="BR18" s="4">
        <v>7660</v>
      </c>
      <c r="BS18" s="4">
        <v>45594</v>
      </c>
      <c r="BT18" s="4">
        <f t="shared" si="35"/>
        <v>53254</v>
      </c>
      <c r="BU18" s="4">
        <v>231853</v>
      </c>
      <c r="BV18" s="4">
        <f t="shared" si="36"/>
        <v>0.22968863892207564</v>
      </c>
      <c r="BW18" s="4">
        <v>285107</v>
      </c>
      <c r="BX18" s="64">
        <f t="shared" si="65"/>
        <v>117609</v>
      </c>
      <c r="BY18" s="69">
        <v>0.41250828636266385</v>
      </c>
      <c r="BZ18" s="4">
        <v>3073346</v>
      </c>
      <c r="CA18" s="4">
        <v>4126816</v>
      </c>
      <c r="CB18" s="4">
        <f t="shared" si="30"/>
        <v>7200162</v>
      </c>
      <c r="CC18" s="4">
        <v>18170167</v>
      </c>
      <c r="CD18" s="4">
        <v>25370329</v>
      </c>
      <c r="CE18" s="72">
        <f t="shared" si="62"/>
        <v>12010404.37956815</v>
      </c>
      <c r="CF18" s="64"/>
      <c r="CG18" s="4">
        <v>27538172</v>
      </c>
      <c r="CH18" s="4">
        <v>13036669</v>
      </c>
      <c r="CI18" s="29">
        <f t="shared" si="63"/>
        <v>0.47340357232135816</v>
      </c>
    </row>
    <row r="19" spans="1:87" ht="16" x14ac:dyDescent="0.2">
      <c r="A19" s="4">
        <v>1995</v>
      </c>
      <c r="B19" s="21" t="s">
        <v>49</v>
      </c>
      <c r="C19" s="38" t="s">
        <v>49</v>
      </c>
      <c r="D19" s="65">
        <f t="shared" si="39"/>
        <v>1839739</v>
      </c>
      <c r="E19" s="64">
        <f t="shared" si="40"/>
        <v>676821.44838326459</v>
      </c>
      <c r="F19" s="23">
        <f t="shared" si="2"/>
        <v>0.36788992807309329</v>
      </c>
      <c r="G19" s="66">
        <f t="shared" si="41"/>
        <v>522322</v>
      </c>
      <c r="H19" s="67">
        <f t="shared" si="41"/>
        <v>1317417</v>
      </c>
      <c r="I19" s="4">
        <v>925940</v>
      </c>
      <c r="J19" s="68">
        <v>340644</v>
      </c>
      <c r="K19" s="29">
        <f t="shared" si="42"/>
        <v>0.36788992807309329</v>
      </c>
      <c r="L19" s="64">
        <f t="shared" si="43"/>
        <v>447809</v>
      </c>
      <c r="M19" s="64">
        <f t="shared" si="44"/>
        <v>478131</v>
      </c>
      <c r="N19" s="69">
        <v>0.93658223373928906</v>
      </c>
      <c r="O19" s="29">
        <f t="shared" si="45"/>
        <v>913799</v>
      </c>
      <c r="P19" s="64">
        <f t="shared" si="46"/>
        <v>336177.44838326459</v>
      </c>
      <c r="Q19" s="29">
        <f t="shared" si="47"/>
        <v>0.36788992807309329</v>
      </c>
      <c r="R19" s="29">
        <f t="shared" si="48"/>
        <v>74513</v>
      </c>
      <c r="S19" s="29">
        <f t="shared" si="48"/>
        <v>839286</v>
      </c>
      <c r="T19" s="58">
        <f t="shared" si="49"/>
        <v>8.8781416585049677E-2</v>
      </c>
      <c r="U19" s="4">
        <v>16313</v>
      </c>
      <c r="V19" s="23">
        <v>430088</v>
      </c>
      <c r="W19" s="4">
        <v>56835</v>
      </c>
      <c r="X19" s="4">
        <v>316856</v>
      </c>
      <c r="Y19" s="4">
        <v>1365</v>
      </c>
      <c r="Z19" s="31">
        <v>92342</v>
      </c>
      <c r="AA19" s="64">
        <f t="shared" si="50"/>
        <v>5549950.0508653428</v>
      </c>
      <c r="AB19" s="64">
        <f t="shared" si="51"/>
        <v>1216203.9491346572</v>
      </c>
      <c r="AC19" s="29">
        <f t="shared" si="52"/>
        <v>6766154</v>
      </c>
      <c r="AD19" s="70">
        <f t="shared" si="52"/>
        <v>3072466</v>
      </c>
      <c r="AE19" s="4">
        <v>948850</v>
      </c>
      <c r="AF19" s="4">
        <v>1341142</v>
      </c>
      <c r="AG19" s="4">
        <f t="shared" si="14"/>
        <v>2289992</v>
      </c>
      <c r="AH19" s="4">
        <v>446485</v>
      </c>
      <c r="AI19" s="29">
        <f t="shared" si="53"/>
        <v>5.1289337827698578</v>
      </c>
      <c r="AJ19" s="4">
        <v>2736477</v>
      </c>
      <c r="AK19" s="64">
        <f t="shared" si="0"/>
        <v>1104067</v>
      </c>
      <c r="AL19" s="69">
        <v>0.40346291965910913</v>
      </c>
      <c r="AM19" s="64">
        <f t="shared" si="64"/>
        <v>3259958.0508653433</v>
      </c>
      <c r="AN19" s="64">
        <f t="shared" si="54"/>
        <v>769718.94913465704</v>
      </c>
      <c r="AO19" s="29">
        <f t="shared" si="37"/>
        <v>4029677</v>
      </c>
      <c r="AP19" s="70">
        <f t="shared" si="17"/>
        <v>1968399</v>
      </c>
      <c r="AQ19" s="4">
        <v>721047</v>
      </c>
      <c r="AR19" s="4">
        <v>583010</v>
      </c>
      <c r="AT19" s="4">
        <v>307905</v>
      </c>
      <c r="AU19" s="29">
        <f t="shared" si="55"/>
        <v>4.2352576281645309</v>
      </c>
      <c r="AV19" s="4">
        <v>1611962</v>
      </c>
      <c r="AW19" s="64">
        <f t="shared" si="56"/>
        <v>780358</v>
      </c>
      <c r="AX19" s="71">
        <v>0.48410446400101242</v>
      </c>
      <c r="AY19" s="4">
        <v>1380928</v>
      </c>
      <c r="AZ19" s="4">
        <v>699362</v>
      </c>
      <c r="BA19" s="4">
        <f t="shared" si="38"/>
        <v>0.50644349307132597</v>
      </c>
      <c r="BB19" s="4">
        <v>1036787</v>
      </c>
      <c r="BC19" s="64">
        <f t="shared" si="57"/>
        <v>488679</v>
      </c>
      <c r="BD19" s="69">
        <v>0.47133982196921836</v>
      </c>
      <c r="BE19" s="29">
        <f t="shared" si="58"/>
        <v>3023162</v>
      </c>
      <c r="BF19" s="29">
        <f t="shared" si="58"/>
        <v>4379599</v>
      </c>
      <c r="BG19" s="4">
        <f t="shared" si="34"/>
        <v>7402761</v>
      </c>
      <c r="BH19" s="29">
        <f t="shared" si="59"/>
        <v>10408523</v>
      </c>
      <c r="BI19" s="29">
        <f t="shared" si="60"/>
        <v>17811284</v>
      </c>
      <c r="BJ19" s="70">
        <f t="shared" si="60"/>
        <v>8154649</v>
      </c>
      <c r="BK19" s="4">
        <v>3015491</v>
      </c>
      <c r="BL19" s="4">
        <v>4333965</v>
      </c>
      <c r="BM19" s="4">
        <f t="shared" si="24"/>
        <v>7349456</v>
      </c>
      <c r="BN19" s="4">
        <v>10173380</v>
      </c>
      <c r="BO19" s="4">
        <v>17522836</v>
      </c>
      <c r="BP19" s="64">
        <f t="shared" si="61"/>
        <v>8028445</v>
      </c>
      <c r="BQ19" s="71">
        <v>0.4581704125975955</v>
      </c>
      <c r="BR19" s="4">
        <v>7671</v>
      </c>
      <c r="BS19" s="4">
        <v>45634</v>
      </c>
      <c r="BT19" s="4">
        <f t="shared" si="35"/>
        <v>53305</v>
      </c>
      <c r="BU19" s="4">
        <v>235143</v>
      </c>
      <c r="BV19" s="4">
        <f t="shared" si="36"/>
        <v>0.22669184283606145</v>
      </c>
      <c r="BW19" s="4">
        <v>288448</v>
      </c>
      <c r="BX19" s="64">
        <f t="shared" si="65"/>
        <v>126204</v>
      </c>
      <c r="BY19" s="69">
        <v>0.43752773463501221</v>
      </c>
      <c r="BZ19" s="4">
        <v>3204685</v>
      </c>
      <c r="CA19" s="4">
        <v>4202992</v>
      </c>
      <c r="CB19" s="4">
        <f t="shared" si="30"/>
        <v>7407677</v>
      </c>
      <c r="CC19" s="4">
        <v>17910524</v>
      </c>
      <c r="CD19" s="4">
        <v>25318201</v>
      </c>
      <c r="CE19" s="72">
        <f t="shared" si="62"/>
        <v>12063533.917699372</v>
      </c>
      <c r="CF19" s="64"/>
      <c r="CG19" s="4">
        <v>27138311</v>
      </c>
      <c r="CH19" s="4">
        <v>12930774</v>
      </c>
      <c r="CI19" s="29">
        <f t="shared" si="63"/>
        <v>0.47647674168079213</v>
      </c>
    </row>
    <row r="20" spans="1:87" ht="16" x14ac:dyDescent="0.2">
      <c r="A20" s="4">
        <v>1996</v>
      </c>
      <c r="B20" s="21" t="s">
        <v>49</v>
      </c>
      <c r="C20" s="38" t="s">
        <v>49</v>
      </c>
      <c r="D20" s="65">
        <f t="shared" si="39"/>
        <v>1911134</v>
      </c>
      <c r="E20" s="64">
        <f t="shared" si="40"/>
        <v>726215.96038773586</v>
      </c>
      <c r="F20" s="23">
        <f t="shared" si="2"/>
        <v>0.3799921723896576</v>
      </c>
      <c r="G20" s="66">
        <f t="shared" si="41"/>
        <v>592826</v>
      </c>
      <c r="H20" s="67">
        <f>M20+S20</f>
        <v>1318308</v>
      </c>
      <c r="I20" s="4">
        <v>965812</v>
      </c>
      <c r="J20" s="68">
        <v>367001</v>
      </c>
      <c r="K20" s="29">
        <f t="shared" si="42"/>
        <v>0.3799921723896576</v>
      </c>
      <c r="L20" s="64">
        <f t="shared" si="43"/>
        <v>505323</v>
      </c>
      <c r="M20" s="64">
        <f t="shared" si="44"/>
        <v>460489</v>
      </c>
      <c r="N20" s="69">
        <v>1.0973617176523218</v>
      </c>
      <c r="O20" s="29">
        <f t="shared" si="45"/>
        <v>945322</v>
      </c>
      <c r="P20" s="64">
        <f t="shared" si="46"/>
        <v>359214.96038773592</v>
      </c>
      <c r="Q20" s="29">
        <f t="shared" si="47"/>
        <v>0.3799921723896576</v>
      </c>
      <c r="R20" s="29">
        <f t="shared" si="48"/>
        <v>87503</v>
      </c>
      <c r="S20" s="29">
        <f>V20+X20+Z20</f>
        <v>857819</v>
      </c>
      <c r="T20" s="58">
        <f t="shared" si="49"/>
        <v>0.1020063673105865</v>
      </c>
      <c r="U20" s="4">
        <v>18722</v>
      </c>
      <c r="V20" s="23">
        <v>445363</v>
      </c>
      <c r="W20" s="4">
        <v>67741</v>
      </c>
      <c r="X20" s="4">
        <v>323136</v>
      </c>
      <c r="Y20" s="4">
        <v>1040</v>
      </c>
      <c r="Z20" s="31">
        <v>89320</v>
      </c>
      <c r="AA20" s="64">
        <f t="shared" si="50"/>
        <v>5767694.549399659</v>
      </c>
      <c r="AB20" s="64">
        <f t="shared" si="51"/>
        <v>1211304.4506003417</v>
      </c>
      <c r="AC20" s="29">
        <f t="shared" si="52"/>
        <v>6978999</v>
      </c>
      <c r="AD20" s="70">
        <f t="shared" si="52"/>
        <v>3177238</v>
      </c>
      <c r="AE20" s="4">
        <v>1001502</v>
      </c>
      <c r="AF20" s="4">
        <v>1372064</v>
      </c>
      <c r="AG20" s="4">
        <f t="shared" si="14"/>
        <v>2373566</v>
      </c>
      <c r="AH20" s="4">
        <v>448731</v>
      </c>
      <c r="AI20" s="29">
        <f t="shared" si="53"/>
        <v>5.2895075223240653</v>
      </c>
      <c r="AJ20" s="4">
        <v>2822297</v>
      </c>
      <c r="AK20" s="64">
        <f t="shared" si="0"/>
        <v>1144616</v>
      </c>
      <c r="AL20" s="69">
        <v>0.40556185263280231</v>
      </c>
      <c r="AM20" s="64">
        <f t="shared" si="64"/>
        <v>3394128.5493996586</v>
      </c>
      <c r="AN20" s="64">
        <f t="shared" si="54"/>
        <v>762573.45060034166</v>
      </c>
      <c r="AO20" s="29">
        <f t="shared" si="37"/>
        <v>4156702</v>
      </c>
      <c r="AP20" s="70">
        <f t="shared" si="17"/>
        <v>2032622</v>
      </c>
      <c r="AQ20" s="4">
        <v>701976</v>
      </c>
      <c r="AR20" s="4">
        <v>590081</v>
      </c>
      <c r="AT20" s="4">
        <v>290292</v>
      </c>
      <c r="AU20" s="29">
        <f t="shared" si="55"/>
        <v>4.4508873823598307</v>
      </c>
      <c r="AV20" s="4">
        <v>1582349</v>
      </c>
      <c r="AW20" s="64">
        <f t="shared" si="56"/>
        <v>736737</v>
      </c>
      <c r="AX20" s="71">
        <v>0.46559703327142116</v>
      </c>
      <c r="AY20" s="4">
        <v>1523393</v>
      </c>
      <c r="AZ20" s="4">
        <v>788459</v>
      </c>
      <c r="BA20" s="4">
        <f t="shared" si="38"/>
        <v>0.51756769264398617</v>
      </c>
      <c r="BB20" s="4">
        <v>1050960</v>
      </c>
      <c r="BC20" s="64">
        <f t="shared" si="57"/>
        <v>507426</v>
      </c>
      <c r="BD20" s="69">
        <v>0.48282142041561998</v>
      </c>
      <c r="BE20" s="29">
        <f t="shared" si="58"/>
        <v>2856306</v>
      </c>
      <c r="BF20" s="29">
        <f t="shared" si="58"/>
        <v>4473756</v>
      </c>
      <c r="BG20" s="4">
        <f t="shared" si="34"/>
        <v>7330062</v>
      </c>
      <c r="BH20" s="29">
        <f t="shared" si="59"/>
        <v>10583733</v>
      </c>
      <c r="BI20" s="29">
        <f t="shared" si="60"/>
        <v>17913795</v>
      </c>
      <c r="BJ20" s="70">
        <f t="shared" si="60"/>
        <v>8239475</v>
      </c>
      <c r="BK20" s="4">
        <v>2848036</v>
      </c>
      <c r="BL20" s="4">
        <v>4421252</v>
      </c>
      <c r="BM20" s="4">
        <f t="shared" si="24"/>
        <v>7269288</v>
      </c>
      <c r="BN20" s="4">
        <v>10337731</v>
      </c>
      <c r="BO20" s="4">
        <v>17607019</v>
      </c>
      <c r="BP20" s="64">
        <f t="shared" si="61"/>
        <v>8106602</v>
      </c>
      <c r="BQ20" s="71">
        <v>0.4604187682196515</v>
      </c>
      <c r="BR20" s="4">
        <v>8270</v>
      </c>
      <c r="BS20" s="4">
        <v>52504</v>
      </c>
      <c r="BT20" s="4">
        <f t="shared" si="35"/>
        <v>60774</v>
      </c>
      <c r="BU20" s="4">
        <v>246002</v>
      </c>
      <c r="BV20" s="4">
        <f t="shared" si="36"/>
        <v>0.24704677197746361</v>
      </c>
      <c r="BW20" s="4">
        <v>306776</v>
      </c>
      <c r="BX20" s="64">
        <f t="shared" si="65"/>
        <v>132873</v>
      </c>
      <c r="BY20" s="69">
        <v>0.43312710251127856</v>
      </c>
      <c r="BZ20" s="4">
        <v>3147701</v>
      </c>
      <c r="CA20" s="4">
        <v>4407028</v>
      </c>
      <c r="CB20" s="4">
        <f t="shared" si="30"/>
        <v>7554729</v>
      </c>
      <c r="CC20" s="4">
        <v>17691824</v>
      </c>
      <c r="CD20" s="4">
        <v>25246553</v>
      </c>
      <c r="CE20" s="72">
        <f t="shared" si="62"/>
        <v>12038255.525853684</v>
      </c>
      <c r="CF20" s="64"/>
      <c r="CG20" s="4">
        <v>26733307</v>
      </c>
      <c r="CH20" s="4">
        <v>12747181</v>
      </c>
      <c r="CI20" s="29">
        <f t="shared" si="63"/>
        <v>0.47682768914448181</v>
      </c>
    </row>
    <row r="21" spans="1:87" ht="16" x14ac:dyDescent="0.2">
      <c r="A21" s="4">
        <v>1997</v>
      </c>
      <c r="B21" s="21" t="s">
        <v>49</v>
      </c>
      <c r="C21" s="38" t="s">
        <v>49</v>
      </c>
      <c r="D21" s="65">
        <f t="shared" si="39"/>
        <v>2004045</v>
      </c>
      <c r="E21" s="64">
        <f t="shared" si="40"/>
        <v>771859.20592207264</v>
      </c>
      <c r="F21" s="23">
        <f t="shared" si="2"/>
        <v>0.38515063580013054</v>
      </c>
      <c r="G21" s="66">
        <f t="shared" si="41"/>
        <v>675079</v>
      </c>
      <c r="H21" s="67">
        <f t="shared" si="41"/>
        <v>1328966</v>
      </c>
      <c r="I21" s="4">
        <v>1000393</v>
      </c>
      <c r="J21" s="68">
        <v>385302</v>
      </c>
      <c r="K21" s="29">
        <f t="shared" si="42"/>
        <v>0.38515063580013054</v>
      </c>
      <c r="L21" s="64">
        <f t="shared" si="43"/>
        <v>579679</v>
      </c>
      <c r="M21" s="64">
        <f t="shared" si="44"/>
        <v>420714.00000000006</v>
      </c>
      <c r="N21" s="69">
        <v>1.3778457574504295</v>
      </c>
      <c r="O21" s="29">
        <f t="shared" si="45"/>
        <v>1003652</v>
      </c>
      <c r="P21" s="64">
        <f t="shared" si="46"/>
        <v>386557.20592207264</v>
      </c>
      <c r="Q21" s="29">
        <f t="shared" si="47"/>
        <v>0.38515063580013054</v>
      </c>
      <c r="R21" s="29">
        <f t="shared" si="48"/>
        <v>95400</v>
      </c>
      <c r="S21" s="29">
        <f t="shared" si="48"/>
        <v>908252</v>
      </c>
      <c r="T21" s="58">
        <f t="shared" si="49"/>
        <v>0.10503692807722967</v>
      </c>
      <c r="U21" s="4">
        <v>21212</v>
      </c>
      <c r="V21" s="23">
        <v>457821</v>
      </c>
      <c r="W21" s="4">
        <v>66844</v>
      </c>
      <c r="X21" s="4">
        <v>352613</v>
      </c>
      <c r="Y21" s="4">
        <v>7344</v>
      </c>
      <c r="Z21" s="31">
        <v>97818</v>
      </c>
      <c r="AA21" s="64">
        <f t="shared" si="50"/>
        <v>6470179.0976188611</v>
      </c>
      <c r="AB21" s="64">
        <f t="shared" si="51"/>
        <v>1229625.9023811384</v>
      </c>
      <c r="AC21" s="29">
        <f t="shared" si="52"/>
        <v>7699805</v>
      </c>
      <c r="AD21" s="70">
        <f t="shared" si="52"/>
        <v>3538125</v>
      </c>
      <c r="AE21" s="4">
        <v>1193956</v>
      </c>
      <c r="AF21" s="4">
        <v>1550445</v>
      </c>
      <c r="AG21" s="4">
        <f t="shared" si="14"/>
        <v>2744401</v>
      </c>
      <c r="AH21" s="4">
        <v>481742</v>
      </c>
      <c r="AI21" s="29">
        <f t="shared" si="53"/>
        <v>5.6968273474183277</v>
      </c>
      <c r="AJ21" s="4">
        <v>3226143</v>
      </c>
      <c r="AK21" s="64">
        <f t="shared" si="0"/>
        <v>1310145</v>
      </c>
      <c r="AL21" s="69">
        <v>0.40610258131769111</v>
      </c>
      <c r="AM21" s="64">
        <f t="shared" si="64"/>
        <v>3725778.0976188616</v>
      </c>
      <c r="AN21" s="64">
        <f t="shared" si="54"/>
        <v>747883.90238113853</v>
      </c>
      <c r="AO21" s="29">
        <f t="shared" si="37"/>
        <v>4473662</v>
      </c>
      <c r="AP21" s="70">
        <f t="shared" si="17"/>
        <v>2227980</v>
      </c>
      <c r="AQ21" s="4">
        <v>844470</v>
      </c>
      <c r="AR21" s="4">
        <v>657431</v>
      </c>
      <c r="AT21" s="4">
        <v>301480</v>
      </c>
      <c r="AU21" s="29">
        <f t="shared" si="55"/>
        <v>4.981759984078546</v>
      </c>
      <c r="AV21" s="4">
        <v>1803381</v>
      </c>
      <c r="AW21" s="64">
        <f t="shared" si="56"/>
        <v>851783</v>
      </c>
      <c r="AX21" s="71">
        <v>0.47232559287249892</v>
      </c>
      <c r="AY21" s="4">
        <v>1621110</v>
      </c>
      <c r="AZ21" s="4">
        <v>870245</v>
      </c>
      <c r="BA21" s="4">
        <f t="shared" si="38"/>
        <v>0.53682045018536684</v>
      </c>
      <c r="BB21" s="4">
        <v>1049171</v>
      </c>
      <c r="BC21" s="64">
        <f t="shared" si="57"/>
        <v>505952</v>
      </c>
      <c r="BD21" s="69">
        <v>0.48223978741310997</v>
      </c>
      <c r="BE21" s="29">
        <f t="shared" si="58"/>
        <v>2783815</v>
      </c>
      <c r="BF21" s="29">
        <f t="shared" si="58"/>
        <v>4696059</v>
      </c>
      <c r="BG21" s="4">
        <f t="shared" si="34"/>
        <v>7479874</v>
      </c>
      <c r="BH21" s="29">
        <f t="shared" si="59"/>
        <v>10884800</v>
      </c>
      <c r="BI21" s="29">
        <f t="shared" si="60"/>
        <v>18364674</v>
      </c>
      <c r="BJ21" s="70">
        <f t="shared" si="60"/>
        <v>8516009</v>
      </c>
      <c r="BK21" s="4">
        <v>2774647</v>
      </c>
      <c r="BL21" s="4">
        <v>4643374</v>
      </c>
      <c r="BM21" s="4">
        <f t="shared" si="24"/>
        <v>7418021</v>
      </c>
      <c r="BN21" s="4">
        <v>10637876</v>
      </c>
      <c r="BO21" s="4">
        <v>18055897</v>
      </c>
      <c r="BP21" s="64">
        <f t="shared" si="61"/>
        <v>8379316</v>
      </c>
      <c r="BQ21" s="71">
        <v>0.4640764178041113</v>
      </c>
      <c r="BR21" s="4">
        <v>9168</v>
      </c>
      <c r="BS21" s="4">
        <v>52685</v>
      </c>
      <c r="BT21" s="4">
        <f t="shared" si="35"/>
        <v>61853</v>
      </c>
      <c r="BU21" s="4">
        <v>246924</v>
      </c>
      <c r="BV21" s="4">
        <f t="shared" si="36"/>
        <v>0.25049407914985988</v>
      </c>
      <c r="BW21" s="4">
        <v>308777</v>
      </c>
      <c r="BX21" s="64">
        <f t="shared" si="65"/>
        <v>136693</v>
      </c>
      <c r="BY21" s="69">
        <v>0.44269165125640836</v>
      </c>
      <c r="BZ21" s="4">
        <v>2997300</v>
      </c>
      <c r="CA21" s="4">
        <v>4563971</v>
      </c>
      <c r="CB21" s="4">
        <f t="shared" si="30"/>
        <v>7561271</v>
      </c>
      <c r="CC21" s="4">
        <v>17059171</v>
      </c>
      <c r="CD21" s="4">
        <v>24620442</v>
      </c>
      <c r="CE21" s="72">
        <f t="shared" si="62"/>
        <v>11729191.653549856</v>
      </c>
      <c r="CF21" s="64"/>
      <c r="CG21" s="4">
        <v>25741978</v>
      </c>
      <c r="CH21" s="4">
        <v>12263492</v>
      </c>
      <c r="CI21" s="29">
        <f t="shared" si="63"/>
        <v>0.47640053145877137</v>
      </c>
    </row>
    <row r="22" spans="1:87" ht="16" x14ac:dyDescent="0.2">
      <c r="A22" s="4">
        <v>1998</v>
      </c>
      <c r="B22" s="21" t="s">
        <v>49</v>
      </c>
      <c r="C22" s="38" t="s">
        <v>49</v>
      </c>
      <c r="D22" s="65">
        <f t="shared" si="39"/>
        <v>2085003</v>
      </c>
      <c r="E22" s="64">
        <f t="shared" si="40"/>
        <v>828756.49755404773</v>
      </c>
      <c r="F22" s="23">
        <f t="shared" si="2"/>
        <v>0.39748455880113731</v>
      </c>
      <c r="G22" s="66">
        <f t="shared" si="41"/>
        <v>766332.00000000012</v>
      </c>
      <c r="H22" s="67">
        <f t="shared" si="41"/>
        <v>1318671</v>
      </c>
      <c r="I22" s="4">
        <v>1083627</v>
      </c>
      <c r="J22" s="68">
        <v>430725</v>
      </c>
      <c r="K22" s="29">
        <f t="shared" si="42"/>
        <v>0.39748455880113731</v>
      </c>
      <c r="L22" s="64">
        <f t="shared" si="43"/>
        <v>653135.00000000012</v>
      </c>
      <c r="M22" s="64">
        <f t="shared" si="44"/>
        <v>430492</v>
      </c>
      <c r="N22" s="69">
        <v>1.5171826654153853</v>
      </c>
      <c r="O22" s="29">
        <f t="shared" si="45"/>
        <v>1001376</v>
      </c>
      <c r="P22" s="64">
        <f t="shared" si="46"/>
        <v>398031.49755404767</v>
      </c>
      <c r="Q22" s="29">
        <f t="shared" si="47"/>
        <v>0.39748455880113731</v>
      </c>
      <c r="R22" s="29">
        <f t="shared" si="48"/>
        <v>113197</v>
      </c>
      <c r="S22" s="29">
        <f t="shared" si="48"/>
        <v>888179</v>
      </c>
      <c r="T22" s="58">
        <f t="shared" si="49"/>
        <v>0.12744840848522651</v>
      </c>
      <c r="U22" s="4">
        <v>20923</v>
      </c>
      <c r="V22" s="23">
        <v>436499</v>
      </c>
      <c r="W22" s="4">
        <v>81324</v>
      </c>
      <c r="X22" s="4">
        <v>337106</v>
      </c>
      <c r="Y22" s="4">
        <v>10950</v>
      </c>
      <c r="Z22" s="31">
        <v>114574</v>
      </c>
      <c r="AA22" s="64">
        <f t="shared" si="50"/>
        <v>6797173.2928032111</v>
      </c>
      <c r="AB22" s="64">
        <f t="shared" si="51"/>
        <v>1158221.7071967891</v>
      </c>
      <c r="AC22" s="29">
        <f t="shared" si="52"/>
        <v>7955395</v>
      </c>
      <c r="AD22" s="70">
        <f t="shared" si="52"/>
        <v>3660308</v>
      </c>
      <c r="AE22" s="4">
        <v>1367038</v>
      </c>
      <c r="AF22" s="4">
        <v>1713380</v>
      </c>
      <c r="AG22" s="4">
        <f t="shared" si="14"/>
        <v>3080418</v>
      </c>
      <c r="AH22" s="4">
        <v>515102</v>
      </c>
      <c r="AI22" s="29">
        <f t="shared" si="53"/>
        <v>5.9802097448660652</v>
      </c>
      <c r="AJ22" s="4">
        <v>3595520</v>
      </c>
      <c r="AK22" s="64">
        <f t="shared" si="0"/>
        <v>1478312</v>
      </c>
      <c r="AL22" s="69">
        <v>0.41115388038447848</v>
      </c>
      <c r="AM22" s="64">
        <f t="shared" si="64"/>
        <v>3716755.2928032111</v>
      </c>
      <c r="AN22" s="64">
        <f t="shared" si="54"/>
        <v>643119.7071967891</v>
      </c>
      <c r="AO22" s="29">
        <f t="shared" si="37"/>
        <v>4359875</v>
      </c>
      <c r="AP22" s="70">
        <f t="shared" si="17"/>
        <v>2181996</v>
      </c>
      <c r="AQ22" s="4">
        <v>874789</v>
      </c>
      <c r="AR22" s="4">
        <v>682519</v>
      </c>
      <c r="AT22" s="4">
        <v>269465</v>
      </c>
      <c r="AU22" s="29">
        <f t="shared" si="55"/>
        <v>5.7792589018982055</v>
      </c>
      <c r="AV22" s="4">
        <v>1826773</v>
      </c>
      <c r="AW22" s="64">
        <f t="shared" si="56"/>
        <v>844360</v>
      </c>
      <c r="AX22" s="71">
        <v>0.46221396966125511</v>
      </c>
      <c r="AY22" s="4">
        <v>1668262</v>
      </c>
      <c r="AZ22" s="4">
        <v>929189</v>
      </c>
      <c r="BA22" s="4">
        <f t="shared" si="38"/>
        <v>0.55698025849656707</v>
      </c>
      <c r="BB22" s="4">
        <v>864840</v>
      </c>
      <c r="BC22" s="64">
        <f t="shared" si="57"/>
        <v>408447</v>
      </c>
      <c r="BD22" s="69">
        <v>0.47228042181212709</v>
      </c>
      <c r="BE22" s="29">
        <f t="shared" si="58"/>
        <v>3089464</v>
      </c>
      <c r="BF22" s="29">
        <f t="shared" si="58"/>
        <v>5152936</v>
      </c>
      <c r="BG22" s="4">
        <f t="shared" si="34"/>
        <v>8242400</v>
      </c>
      <c r="BH22" s="29">
        <f t="shared" si="59"/>
        <v>11720167</v>
      </c>
      <c r="BI22" s="29">
        <f t="shared" si="60"/>
        <v>19962567</v>
      </c>
      <c r="BJ22" s="70">
        <f t="shared" si="60"/>
        <v>9294415</v>
      </c>
      <c r="BK22" s="4">
        <v>3081293</v>
      </c>
      <c r="BL22" s="4">
        <v>5087299</v>
      </c>
      <c r="BM22" s="4">
        <f t="shared" si="24"/>
        <v>8168592</v>
      </c>
      <c r="BN22" s="4">
        <v>11445048</v>
      </c>
      <c r="BO22" s="4">
        <v>19613640</v>
      </c>
      <c r="BP22" s="64">
        <f t="shared" si="61"/>
        <v>9136987</v>
      </c>
      <c r="BQ22" s="71">
        <v>0.46584861351590018</v>
      </c>
      <c r="BR22" s="4">
        <v>8171</v>
      </c>
      <c r="BS22" s="4">
        <v>65637</v>
      </c>
      <c r="BT22" s="4">
        <f t="shared" si="35"/>
        <v>73808</v>
      </c>
      <c r="BU22" s="4">
        <v>275119</v>
      </c>
      <c r="BV22" s="4">
        <f t="shared" si="36"/>
        <v>0.2682766366554109</v>
      </c>
      <c r="BW22" s="4">
        <v>348927</v>
      </c>
      <c r="BX22" s="64">
        <f t="shared" si="65"/>
        <v>157428</v>
      </c>
      <c r="BY22" s="69">
        <v>0.45117746692001481</v>
      </c>
      <c r="BZ22" s="4">
        <v>2765234</v>
      </c>
      <c r="CA22" s="4">
        <v>4148464</v>
      </c>
      <c r="CB22" s="4">
        <f t="shared" si="30"/>
        <v>6913698</v>
      </c>
      <c r="CC22" s="4">
        <v>15100116</v>
      </c>
      <c r="CD22" s="4">
        <v>22013814</v>
      </c>
      <c r="CE22" s="72">
        <f t="shared" si="62"/>
        <v>10454783.294178566</v>
      </c>
      <c r="CF22" s="64"/>
      <c r="CG22" s="4">
        <v>22861686</v>
      </c>
      <c r="CH22" s="4">
        <v>10857454</v>
      </c>
      <c r="CI22" s="29">
        <f t="shared" si="63"/>
        <v>0.47491921636925638</v>
      </c>
    </row>
    <row r="23" spans="1:87" ht="16" x14ac:dyDescent="0.2">
      <c r="A23" s="4">
        <v>1999</v>
      </c>
      <c r="B23" s="21" t="s">
        <v>49</v>
      </c>
      <c r="C23" s="38" t="s">
        <v>49</v>
      </c>
      <c r="D23" s="65">
        <f t="shared" si="39"/>
        <v>2754538</v>
      </c>
      <c r="E23" s="64">
        <f t="shared" si="40"/>
        <v>1112449.4626600042</v>
      </c>
      <c r="F23" s="23">
        <f t="shared" si="2"/>
        <v>0.40386063385584231</v>
      </c>
      <c r="G23" s="66">
        <f t="shared" si="41"/>
        <v>1144198</v>
      </c>
      <c r="H23" s="67">
        <f t="shared" si="41"/>
        <v>1610340</v>
      </c>
      <c r="I23" s="4">
        <v>1548554</v>
      </c>
      <c r="J23" s="68">
        <v>625400</v>
      </c>
      <c r="K23" s="29">
        <f t="shared" si="42"/>
        <v>0.40386063385584231</v>
      </c>
      <c r="L23" s="64">
        <f t="shared" si="43"/>
        <v>936690</v>
      </c>
      <c r="M23" s="64">
        <f t="shared" si="44"/>
        <v>611864</v>
      </c>
      <c r="N23" s="69">
        <v>1.5308794111109658</v>
      </c>
      <c r="O23" s="29">
        <f t="shared" si="45"/>
        <v>1205984</v>
      </c>
      <c r="P23" s="64">
        <f t="shared" si="46"/>
        <v>487049.46266000415</v>
      </c>
      <c r="Q23" s="29">
        <f t="shared" si="47"/>
        <v>0.40386063385584231</v>
      </c>
      <c r="R23" s="29">
        <f t="shared" si="48"/>
        <v>207508</v>
      </c>
      <c r="S23" s="29">
        <f t="shared" si="48"/>
        <v>998476</v>
      </c>
      <c r="T23" s="58">
        <f t="shared" si="49"/>
        <v>0.20782472488071821</v>
      </c>
      <c r="U23" s="4">
        <v>33028</v>
      </c>
      <c r="V23" s="23">
        <v>505626</v>
      </c>
      <c r="W23" s="4">
        <v>145661</v>
      </c>
      <c r="X23" s="4">
        <v>364204</v>
      </c>
      <c r="Y23" s="4">
        <v>28819</v>
      </c>
      <c r="Z23" s="31">
        <v>128646</v>
      </c>
      <c r="AA23" s="64">
        <f t="shared" si="50"/>
        <v>6751737.8949047346</v>
      </c>
      <c r="AB23" s="64">
        <f t="shared" si="51"/>
        <v>1146580.1050952654</v>
      </c>
      <c r="AC23" s="29">
        <f t="shared" si="52"/>
        <v>7898318</v>
      </c>
      <c r="AD23" s="70">
        <f t="shared" si="52"/>
        <v>3625111</v>
      </c>
      <c r="AE23" s="4">
        <v>1519240</v>
      </c>
      <c r="AF23" s="4">
        <v>1892528</v>
      </c>
      <c r="AG23" s="4">
        <f t="shared" si="14"/>
        <v>3411768</v>
      </c>
      <c r="AH23" s="4">
        <v>551471</v>
      </c>
      <c r="AI23" s="29">
        <f t="shared" si="53"/>
        <v>6.1866680206212115</v>
      </c>
      <c r="AJ23" s="4">
        <v>3963239</v>
      </c>
      <c r="AK23" s="64">
        <f t="shared" si="0"/>
        <v>1645542</v>
      </c>
      <c r="AL23" s="69">
        <v>0.41520130378208331</v>
      </c>
      <c r="AM23" s="64">
        <f t="shared" si="64"/>
        <v>3339969.8949047346</v>
      </c>
      <c r="AN23" s="64">
        <f t="shared" si="54"/>
        <v>595109.10509526543</v>
      </c>
      <c r="AO23" s="29">
        <f t="shared" si="37"/>
        <v>3935079</v>
      </c>
      <c r="AP23" s="70">
        <f t="shared" si="17"/>
        <v>1979569</v>
      </c>
      <c r="AQ23" s="4">
        <v>749175</v>
      </c>
      <c r="AR23" s="4">
        <v>612065</v>
      </c>
      <c r="AT23" s="4">
        <v>242543</v>
      </c>
      <c r="AU23" s="29">
        <f t="shared" si="55"/>
        <v>5.6123656423809383</v>
      </c>
      <c r="AV23" s="4">
        <v>1603783</v>
      </c>
      <c r="AW23" s="64">
        <f t="shared" si="56"/>
        <v>735720</v>
      </c>
      <c r="AX23" s="71">
        <v>0.45874036574773519</v>
      </c>
      <c r="AY23" s="4">
        <v>1633761</v>
      </c>
      <c r="AZ23" s="4">
        <v>917006</v>
      </c>
      <c r="BA23" s="4">
        <f t="shared" si="38"/>
        <v>0.56128527979306642</v>
      </c>
      <c r="BB23" s="4">
        <v>697535</v>
      </c>
      <c r="BC23" s="64">
        <f t="shared" si="57"/>
        <v>326843</v>
      </c>
      <c r="BD23" s="69">
        <v>0.46856860229235808</v>
      </c>
      <c r="BE23" s="29">
        <f t="shared" si="58"/>
        <v>3462095</v>
      </c>
      <c r="BF23" s="29">
        <f t="shared" si="58"/>
        <v>5749473</v>
      </c>
      <c r="BG23" s="4">
        <f t="shared" si="34"/>
        <v>9211568</v>
      </c>
      <c r="BH23" s="29">
        <f t="shared" si="59"/>
        <v>12622844</v>
      </c>
      <c r="BI23" s="29">
        <f t="shared" si="60"/>
        <v>21834412</v>
      </c>
      <c r="BJ23" s="70">
        <f t="shared" si="60"/>
        <v>10238485</v>
      </c>
      <c r="BK23" s="4">
        <v>3453372</v>
      </c>
      <c r="BL23" s="4">
        <v>5689309</v>
      </c>
      <c r="BM23" s="4">
        <f t="shared" si="24"/>
        <v>9142681</v>
      </c>
      <c r="BN23" s="4">
        <v>12354140</v>
      </c>
      <c r="BO23" s="4">
        <v>21496821</v>
      </c>
      <c r="BP23" s="64">
        <f t="shared" si="61"/>
        <v>10086690</v>
      </c>
      <c r="BQ23" s="71">
        <v>0.46921775084790446</v>
      </c>
      <c r="BR23" s="4">
        <v>8723</v>
      </c>
      <c r="BS23" s="4">
        <v>60164</v>
      </c>
      <c r="BT23" s="4">
        <f t="shared" si="35"/>
        <v>68887</v>
      </c>
      <c r="BU23" s="4">
        <v>268704</v>
      </c>
      <c r="BV23" s="4">
        <f t="shared" si="36"/>
        <v>0.25636760152435395</v>
      </c>
      <c r="BW23" s="4">
        <v>337591</v>
      </c>
      <c r="BX23" s="64">
        <f t="shared" si="65"/>
        <v>151795</v>
      </c>
      <c r="BY23" s="69">
        <v>0.4496417262308533</v>
      </c>
      <c r="BZ23" s="4">
        <v>2798203</v>
      </c>
      <c r="CA23" s="4">
        <v>3966688</v>
      </c>
      <c r="CB23" s="4">
        <f t="shared" si="30"/>
        <v>6764891</v>
      </c>
      <c r="CC23" s="4">
        <v>13530446</v>
      </c>
      <c r="CD23" s="4">
        <v>20295337</v>
      </c>
      <c r="CE23" s="72">
        <f t="shared" si="62"/>
        <v>9650187.706907291</v>
      </c>
      <c r="CF23" s="64"/>
      <c r="CG23" s="4">
        <v>20900537</v>
      </c>
      <c r="CH23" s="4">
        <v>9937953</v>
      </c>
      <c r="CI23" s="29">
        <f t="shared" si="63"/>
        <v>0.47548792645854027</v>
      </c>
    </row>
    <row r="24" spans="1:87" ht="16" x14ac:dyDescent="0.2">
      <c r="A24" s="4">
        <v>2000</v>
      </c>
      <c r="B24" s="21" t="s">
        <v>49</v>
      </c>
      <c r="C24" s="38" t="s">
        <v>49</v>
      </c>
      <c r="D24" s="65">
        <f t="shared" si="39"/>
        <v>3767552</v>
      </c>
      <c r="E24" s="64">
        <f t="shared" si="40"/>
        <v>1586412.1087761414</v>
      </c>
      <c r="F24" s="23">
        <f t="shared" si="2"/>
        <v>0.42107238567009597</v>
      </c>
      <c r="G24" s="66">
        <f t="shared" si="41"/>
        <v>1472771</v>
      </c>
      <c r="H24" s="67">
        <f t="shared" si="41"/>
        <v>2294781</v>
      </c>
      <c r="I24" s="4">
        <v>2206072</v>
      </c>
      <c r="J24" s="68">
        <v>928916</v>
      </c>
      <c r="K24" s="29">
        <f t="shared" si="42"/>
        <v>0.42107238567009597</v>
      </c>
      <c r="L24" s="64">
        <f t="shared" si="43"/>
        <v>1160191</v>
      </c>
      <c r="M24" s="64">
        <f t="shared" si="44"/>
        <v>1045881.0000000001</v>
      </c>
      <c r="N24" s="69">
        <v>1.1092954169738241</v>
      </c>
      <c r="O24" s="29">
        <f t="shared" si="45"/>
        <v>1561480</v>
      </c>
      <c r="P24" s="64">
        <f t="shared" si="46"/>
        <v>657496.10877614142</v>
      </c>
      <c r="Q24" s="29">
        <f t="shared" si="47"/>
        <v>0.42107238567009597</v>
      </c>
      <c r="R24" s="29">
        <f t="shared" si="48"/>
        <v>312580</v>
      </c>
      <c r="S24" s="29">
        <f t="shared" si="48"/>
        <v>1248900</v>
      </c>
      <c r="T24" s="58">
        <f t="shared" si="49"/>
        <v>0.25028425014012329</v>
      </c>
      <c r="U24" s="4">
        <v>37053</v>
      </c>
      <c r="V24" s="23">
        <v>475648</v>
      </c>
      <c r="W24" s="4">
        <v>224250</v>
      </c>
      <c r="X24" s="4">
        <v>566649</v>
      </c>
      <c r="Y24" s="4">
        <v>51277</v>
      </c>
      <c r="Z24" s="31">
        <v>206603</v>
      </c>
      <c r="AA24" s="64">
        <f t="shared" si="50"/>
        <v>6959509.1188739436</v>
      </c>
      <c r="AB24" s="64">
        <f t="shared" si="51"/>
        <v>1131024.881126056</v>
      </c>
      <c r="AC24" s="29">
        <f t="shared" si="52"/>
        <v>8090534</v>
      </c>
      <c r="AD24" s="70">
        <f t="shared" si="52"/>
        <v>3693278</v>
      </c>
      <c r="AE24" s="4">
        <v>1764846</v>
      </c>
      <c r="AF24" s="4">
        <v>2318434</v>
      </c>
      <c r="AG24" s="4">
        <f t="shared" si="14"/>
        <v>4083280</v>
      </c>
      <c r="AH24" s="4">
        <v>643581</v>
      </c>
      <c r="AI24" s="29">
        <f t="shared" si="53"/>
        <v>6.3446248413175654</v>
      </c>
      <c r="AJ24" s="4">
        <v>4726861</v>
      </c>
      <c r="AK24" s="64">
        <f t="shared" si="0"/>
        <v>2007167</v>
      </c>
      <c r="AL24" s="69">
        <v>0.42463000287082697</v>
      </c>
      <c r="AM24" s="64">
        <f t="shared" si="64"/>
        <v>2876229.1188739436</v>
      </c>
      <c r="AN24" s="64">
        <f t="shared" si="54"/>
        <v>487443.88112605596</v>
      </c>
      <c r="AO24" s="29">
        <f t="shared" si="37"/>
        <v>3363673</v>
      </c>
      <c r="AP24" s="70">
        <f t="shared" si="17"/>
        <v>1686111</v>
      </c>
      <c r="AQ24" s="4">
        <v>681155</v>
      </c>
      <c r="AR24" s="4">
        <v>604812</v>
      </c>
      <c r="AT24" s="4">
        <v>217937</v>
      </c>
      <c r="AU24" s="29">
        <f t="shared" si="55"/>
        <v>5.9006364224523598</v>
      </c>
      <c r="AV24" s="4">
        <v>1503904</v>
      </c>
      <c r="AW24" s="64">
        <f t="shared" si="56"/>
        <v>682550</v>
      </c>
      <c r="AX24" s="71">
        <v>0.45385210758133498</v>
      </c>
      <c r="AY24" s="4">
        <v>1325870</v>
      </c>
      <c r="AZ24" s="4">
        <v>747174</v>
      </c>
      <c r="BA24" s="4">
        <f t="shared" si="38"/>
        <v>0.56353488652733674</v>
      </c>
      <c r="BB24" s="4">
        <v>533899</v>
      </c>
      <c r="BC24" s="64">
        <f t="shared" si="57"/>
        <v>256387</v>
      </c>
      <c r="BD24" s="69">
        <v>0.48021629559148826</v>
      </c>
      <c r="BE24" s="29">
        <f t="shared" si="58"/>
        <v>3715631</v>
      </c>
      <c r="BF24" s="29">
        <f t="shared" si="58"/>
        <v>6334339</v>
      </c>
      <c r="BG24" s="4">
        <f t="shared" si="34"/>
        <v>10049970</v>
      </c>
      <c r="BH24" s="29">
        <f t="shared" si="59"/>
        <v>12905813</v>
      </c>
      <c r="BI24" s="29">
        <f t="shared" si="60"/>
        <v>22955783</v>
      </c>
      <c r="BJ24" s="70">
        <f t="shared" si="60"/>
        <v>10807144</v>
      </c>
      <c r="BK24" s="4">
        <v>3703475</v>
      </c>
      <c r="BL24" s="4">
        <v>6270774</v>
      </c>
      <c r="BM24" s="4">
        <f t="shared" si="24"/>
        <v>9974249</v>
      </c>
      <c r="BN24" s="4">
        <v>12658790</v>
      </c>
      <c r="BO24" s="4">
        <v>22633039</v>
      </c>
      <c r="BP24" s="64">
        <f t="shared" si="61"/>
        <v>10661644</v>
      </c>
      <c r="BQ24" s="71">
        <v>0.47106550737618574</v>
      </c>
      <c r="BR24" s="4">
        <v>12156</v>
      </c>
      <c r="BS24" s="4">
        <v>63565</v>
      </c>
      <c r="BT24" s="4">
        <f t="shared" si="35"/>
        <v>75721</v>
      </c>
      <c r="BU24" s="4">
        <v>247023</v>
      </c>
      <c r="BV24" s="4">
        <f t="shared" si="36"/>
        <v>0.30653420936511983</v>
      </c>
      <c r="BW24" s="4">
        <v>322744</v>
      </c>
      <c r="BX24" s="64">
        <f t="shared" si="65"/>
        <v>145500</v>
      </c>
      <c r="BY24" s="69">
        <v>0.45082170388915055</v>
      </c>
      <c r="BZ24" s="4">
        <v>2891190</v>
      </c>
      <c r="CA24" s="4">
        <v>4035987</v>
      </c>
      <c r="CB24" s="4">
        <f t="shared" si="30"/>
        <v>6927177</v>
      </c>
      <c r="CC24" s="4">
        <v>12537476</v>
      </c>
      <c r="CD24" s="4">
        <v>19464653</v>
      </c>
      <c r="CE24" s="72">
        <f t="shared" si="62"/>
        <v>9273258.4403507449</v>
      </c>
      <c r="CF24" s="64"/>
      <c r="CG24" s="4">
        <v>19898597</v>
      </c>
      <c r="CH24" s="4">
        <v>9479996</v>
      </c>
      <c r="CI24" s="29">
        <f t="shared" si="63"/>
        <v>0.4764152970181767</v>
      </c>
    </row>
    <row r="25" spans="1:87" ht="16" x14ac:dyDescent="0.2">
      <c r="A25" s="4">
        <v>2001</v>
      </c>
      <c r="B25" s="21" t="s">
        <v>49</v>
      </c>
      <c r="C25" s="38" t="s">
        <v>49</v>
      </c>
      <c r="D25" s="65">
        <f t="shared" si="39"/>
        <v>4642128</v>
      </c>
      <c r="E25" s="64">
        <f t="shared" si="40"/>
        <v>1981360.9844020591</v>
      </c>
      <c r="F25" s="23">
        <f t="shared" si="2"/>
        <v>0.42682170427055416</v>
      </c>
      <c r="G25" s="66">
        <f t="shared" si="41"/>
        <v>1879402</v>
      </c>
      <c r="H25" s="67">
        <f t="shared" si="41"/>
        <v>2762726</v>
      </c>
      <c r="I25" s="4">
        <v>2682790</v>
      </c>
      <c r="J25" s="68">
        <v>1145073</v>
      </c>
      <c r="K25" s="29">
        <f t="shared" si="42"/>
        <v>0.42682170427055416</v>
      </c>
      <c r="L25" s="64">
        <f t="shared" si="43"/>
        <v>1381835</v>
      </c>
      <c r="M25" s="64">
        <f t="shared" si="44"/>
        <v>1300955</v>
      </c>
      <c r="N25" s="69">
        <v>1.0621697137871795</v>
      </c>
      <c r="O25" s="29">
        <f t="shared" si="45"/>
        <v>1959338</v>
      </c>
      <c r="P25" s="64">
        <f t="shared" si="46"/>
        <v>836287.984402059</v>
      </c>
      <c r="Q25" s="29">
        <f t="shared" si="47"/>
        <v>0.42682170427055416</v>
      </c>
      <c r="R25" s="29">
        <f t="shared" si="48"/>
        <v>497567</v>
      </c>
      <c r="S25" s="29">
        <f t="shared" si="48"/>
        <v>1461771</v>
      </c>
      <c r="T25" s="58">
        <f t="shared" si="49"/>
        <v>0.34038642167617228</v>
      </c>
      <c r="U25" s="4">
        <v>54421</v>
      </c>
      <c r="V25" s="23">
        <v>469390</v>
      </c>
      <c r="W25" s="4">
        <v>352362</v>
      </c>
      <c r="X25" s="4">
        <v>708631</v>
      </c>
      <c r="Y25" s="21">
        <v>90784</v>
      </c>
      <c r="Z25" s="38">
        <v>283750</v>
      </c>
      <c r="AA25" s="64">
        <f t="shared" si="50"/>
        <v>7792446.8893002942</v>
      </c>
      <c r="AB25" s="64">
        <f t="shared" si="51"/>
        <v>1073226.1106997053</v>
      </c>
      <c r="AC25" s="29">
        <f t="shared" si="52"/>
        <v>8865673</v>
      </c>
      <c r="AD25" s="70">
        <f t="shared" si="52"/>
        <v>4123498</v>
      </c>
      <c r="AE25" s="4">
        <v>1929572</v>
      </c>
      <c r="AF25" s="4">
        <v>2986505</v>
      </c>
      <c r="AG25" s="4">
        <f t="shared" si="14"/>
        <v>4916077</v>
      </c>
      <c r="AH25" s="4">
        <v>663713</v>
      </c>
      <c r="AI25" s="29">
        <f t="shared" si="53"/>
        <v>7.4069319118353869</v>
      </c>
      <c r="AJ25" s="4">
        <v>5579790</v>
      </c>
      <c r="AK25" s="64">
        <f t="shared" si="0"/>
        <v>2459639</v>
      </c>
      <c r="AL25" s="69">
        <v>0.44081210941630422</v>
      </c>
      <c r="AM25" s="64">
        <f t="shared" si="64"/>
        <v>2876369.8893002947</v>
      </c>
      <c r="AN25" s="64">
        <f t="shared" si="54"/>
        <v>409513.11069970526</v>
      </c>
      <c r="AO25" s="29">
        <f t="shared" si="37"/>
        <v>3285883</v>
      </c>
      <c r="AP25" s="70">
        <f t="shared" si="17"/>
        <v>1663859</v>
      </c>
      <c r="AQ25" s="4">
        <v>689932</v>
      </c>
      <c r="AR25" s="4">
        <v>667341</v>
      </c>
      <c r="AT25" s="4">
        <v>193237</v>
      </c>
      <c r="AU25" s="29">
        <f t="shared" si="55"/>
        <v>7.023877414780813</v>
      </c>
      <c r="AV25" s="4">
        <v>1550510</v>
      </c>
      <c r="AW25" s="64">
        <f t="shared" si="56"/>
        <v>728225</v>
      </c>
      <c r="AX25" s="71">
        <v>0.46966804470787032</v>
      </c>
      <c r="AY25" s="4">
        <v>1276754</v>
      </c>
      <c r="AZ25" s="4">
        <v>717411</v>
      </c>
      <c r="BA25" s="4">
        <f t="shared" si="38"/>
        <v>0.56190229284576354</v>
      </c>
      <c r="BB25" s="23">
        <v>458619</v>
      </c>
      <c r="BC25" s="64">
        <f t="shared" si="57"/>
        <v>218223</v>
      </c>
      <c r="BD25" s="69">
        <v>0.47582633951057413</v>
      </c>
      <c r="BE25" s="73">
        <f t="shared" si="58"/>
        <v>3612235</v>
      </c>
      <c r="BF25" s="29">
        <f t="shared" si="58"/>
        <v>7894455</v>
      </c>
      <c r="BG25" s="4">
        <f t="shared" si="34"/>
        <v>11506690</v>
      </c>
      <c r="BH25" s="29">
        <f t="shared" si="59"/>
        <v>11371781</v>
      </c>
      <c r="BI25" s="29">
        <f t="shared" si="60"/>
        <v>22878471</v>
      </c>
      <c r="BJ25" s="70">
        <f t="shared" si="60"/>
        <v>10820497</v>
      </c>
      <c r="BK25" s="4">
        <v>3599933</v>
      </c>
      <c r="BL25" s="4">
        <v>7797421</v>
      </c>
      <c r="BM25" s="4">
        <f t="shared" si="24"/>
        <v>11397354</v>
      </c>
      <c r="BN25" s="4">
        <v>11181444</v>
      </c>
      <c r="BO25" s="4">
        <v>22578798</v>
      </c>
      <c r="BP25" s="64">
        <f t="shared" si="61"/>
        <v>10681272</v>
      </c>
      <c r="BQ25" s="71">
        <v>0.47306645818789822</v>
      </c>
      <c r="BR25" s="4">
        <v>12302</v>
      </c>
      <c r="BS25" s="4">
        <v>97034</v>
      </c>
      <c r="BT25" s="4">
        <f t="shared" si="35"/>
        <v>109336</v>
      </c>
      <c r="BU25" s="4">
        <v>190337</v>
      </c>
      <c r="BV25" s="4">
        <f t="shared" si="36"/>
        <v>0.57443376747558283</v>
      </c>
      <c r="BW25" s="4">
        <v>299673</v>
      </c>
      <c r="BX25" s="64">
        <f t="shared" si="65"/>
        <v>139225</v>
      </c>
      <c r="BY25" s="69">
        <v>0.46458973614573218</v>
      </c>
      <c r="BZ25" s="4">
        <v>2762320</v>
      </c>
      <c r="CA25" s="4">
        <v>3561441</v>
      </c>
      <c r="CB25" s="4">
        <f t="shared" si="30"/>
        <v>6323761</v>
      </c>
      <c r="CC25" s="4">
        <v>13118320</v>
      </c>
      <c r="CD25" s="4">
        <v>19442081</v>
      </c>
      <c r="CE25" s="72">
        <f t="shared" si="62"/>
        <v>9155094.9466406163</v>
      </c>
      <c r="CF25" s="64"/>
      <c r="CG25" s="4">
        <v>19822868</v>
      </c>
      <c r="CH25" s="4">
        <v>9334404</v>
      </c>
      <c r="CI25" s="29">
        <f t="shared" si="63"/>
        <v>0.47089069048938831</v>
      </c>
    </row>
    <row r="26" spans="1:87" ht="16" x14ac:dyDescent="0.2">
      <c r="A26" s="48">
        <v>2002</v>
      </c>
      <c r="B26" s="74" t="s">
        <v>49</v>
      </c>
      <c r="C26" s="75" t="s">
        <v>49</v>
      </c>
      <c r="D26" s="76">
        <f t="shared" si="39"/>
        <v>5428187</v>
      </c>
      <c r="E26" s="77">
        <f t="shared" si="40"/>
        <v>2403319.4221856887</v>
      </c>
      <c r="F26" s="23">
        <f t="shared" si="2"/>
        <v>0.44274808922126097</v>
      </c>
      <c r="G26" s="66">
        <f t="shared" si="41"/>
        <v>2198120</v>
      </c>
      <c r="H26" s="67">
        <f t="shared" si="41"/>
        <v>3230067</v>
      </c>
      <c r="I26" s="48">
        <v>3204976</v>
      </c>
      <c r="J26" s="78">
        <v>1418997</v>
      </c>
      <c r="K26" s="79">
        <f t="shared" si="42"/>
        <v>0.44274808922126097</v>
      </c>
      <c r="L26" s="77">
        <f t="shared" si="43"/>
        <v>1587939</v>
      </c>
      <c r="M26" s="77">
        <f t="shared" si="44"/>
        <v>1617037</v>
      </c>
      <c r="N26" s="80">
        <v>0.98200535918473109</v>
      </c>
      <c r="O26" s="79">
        <f t="shared" si="45"/>
        <v>2223211</v>
      </c>
      <c r="P26" s="77">
        <f t="shared" si="46"/>
        <v>984322.42218568886</v>
      </c>
      <c r="Q26" s="79">
        <f t="shared" si="47"/>
        <v>0.44274808922126097</v>
      </c>
      <c r="R26" s="79">
        <f t="shared" si="48"/>
        <v>610181</v>
      </c>
      <c r="S26" s="79">
        <f t="shared" si="48"/>
        <v>1613030</v>
      </c>
      <c r="T26" s="58">
        <f t="shared" si="49"/>
        <v>0.37828248699652206</v>
      </c>
      <c r="U26" s="48">
        <v>53281</v>
      </c>
      <c r="V26" s="81">
        <v>452437</v>
      </c>
      <c r="W26" s="48">
        <v>438701</v>
      </c>
      <c r="X26" s="48">
        <v>814974</v>
      </c>
      <c r="Y26" s="48">
        <v>118199</v>
      </c>
      <c r="Z26" s="82">
        <v>345619</v>
      </c>
      <c r="AA26" s="77">
        <f t="shared" si="50"/>
        <v>9406321.812393222</v>
      </c>
      <c r="AB26" s="77">
        <f t="shared" si="51"/>
        <v>1207462.1876067778</v>
      </c>
      <c r="AC26" s="79">
        <f t="shared" si="52"/>
        <v>10613784</v>
      </c>
      <c r="AD26" s="83">
        <f t="shared" si="52"/>
        <v>4971681</v>
      </c>
      <c r="AE26" s="48">
        <v>2345345</v>
      </c>
      <c r="AF26" s="48">
        <v>3645291</v>
      </c>
      <c r="AG26" s="4">
        <f t="shared" si="14"/>
        <v>5990636</v>
      </c>
      <c r="AH26" s="48">
        <v>776413</v>
      </c>
      <c r="AI26" s="29">
        <f t="shared" si="53"/>
        <v>7.7157852843782884</v>
      </c>
      <c r="AJ26" s="48">
        <v>6767049</v>
      </c>
      <c r="AK26" s="77">
        <f t="shared" si="0"/>
        <v>3032213</v>
      </c>
      <c r="AL26" s="80">
        <v>0.44808497766160699</v>
      </c>
      <c r="AM26" s="77">
        <f t="shared" si="64"/>
        <v>3415685.8123932229</v>
      </c>
      <c r="AN26" s="77">
        <f t="shared" si="54"/>
        <v>431049.1876067777</v>
      </c>
      <c r="AO26" s="79">
        <f t="shared" si="37"/>
        <v>3846735</v>
      </c>
      <c r="AP26" s="84">
        <f t="shared" si="17"/>
        <v>1939468</v>
      </c>
      <c r="AQ26" s="48">
        <v>829573</v>
      </c>
      <c r="AR26" s="48">
        <v>834112</v>
      </c>
      <c r="AS26" s="48"/>
      <c r="AT26" s="48">
        <v>209952</v>
      </c>
      <c r="AU26" s="29">
        <f t="shared" si="55"/>
        <v>7.9241207514098457</v>
      </c>
      <c r="AV26" s="48">
        <v>1873637</v>
      </c>
      <c r="AW26" s="77">
        <f t="shared" si="56"/>
        <v>886561</v>
      </c>
      <c r="AX26" s="85">
        <v>0.47317650110453624</v>
      </c>
      <c r="AY26" s="48">
        <v>1553062</v>
      </c>
      <c r="AZ26" s="48">
        <v>855265</v>
      </c>
      <c r="BA26" s="4">
        <f t="shared" si="38"/>
        <v>0.55069597994156061</v>
      </c>
      <c r="BB26" s="48">
        <v>420036</v>
      </c>
      <c r="BC26" s="77">
        <f t="shared" si="57"/>
        <v>197642</v>
      </c>
      <c r="BD26" s="80">
        <v>0.47053585883114779</v>
      </c>
      <c r="BE26" s="86">
        <f t="shared" si="58"/>
        <v>3648588</v>
      </c>
      <c r="BF26" s="87">
        <f t="shared" si="58"/>
        <v>8161342</v>
      </c>
      <c r="BG26" s="4">
        <f t="shared" si="34"/>
        <v>11809930</v>
      </c>
      <c r="BH26" s="87">
        <f t="shared" si="59"/>
        <v>11008285</v>
      </c>
      <c r="BI26" s="87">
        <f t="shared" si="60"/>
        <v>22818215</v>
      </c>
      <c r="BJ26" s="88">
        <f t="shared" si="60"/>
        <v>10795554</v>
      </c>
      <c r="BK26" s="89">
        <v>3636555</v>
      </c>
      <c r="BL26" s="89">
        <v>8077791</v>
      </c>
      <c r="BM26" s="4">
        <f t="shared" si="24"/>
        <v>11714346</v>
      </c>
      <c r="BN26" s="89">
        <v>10808626</v>
      </c>
      <c r="BO26" s="89">
        <v>22522972</v>
      </c>
      <c r="BP26" s="90">
        <f t="shared" si="61"/>
        <v>10657680</v>
      </c>
      <c r="BQ26" s="91">
        <v>0.47319154861090268</v>
      </c>
      <c r="BR26" s="89">
        <v>12033</v>
      </c>
      <c r="BS26" s="89">
        <v>83551</v>
      </c>
      <c r="BT26" s="4">
        <f t="shared" si="35"/>
        <v>95584</v>
      </c>
      <c r="BU26" s="89">
        <v>199659</v>
      </c>
      <c r="BV26" s="4">
        <f t="shared" si="36"/>
        <v>0.4787362452982335</v>
      </c>
      <c r="BW26" s="89">
        <v>295243</v>
      </c>
      <c r="BX26" s="90">
        <f t="shared" si="65"/>
        <v>137874</v>
      </c>
      <c r="BY26" s="92">
        <v>0.46698482267149433</v>
      </c>
      <c r="BZ26" s="93">
        <v>2868086</v>
      </c>
      <c r="CA26" s="48">
        <v>3713389</v>
      </c>
      <c r="CB26" s="4">
        <f t="shared" si="30"/>
        <v>6581475</v>
      </c>
      <c r="CC26" s="48">
        <v>12946506</v>
      </c>
      <c r="CD26" s="48">
        <v>19527981</v>
      </c>
      <c r="CE26" s="94">
        <f t="shared" si="62"/>
        <v>9160969.3852520268</v>
      </c>
      <c r="CF26" s="64"/>
      <c r="CG26" s="4">
        <v>19815252</v>
      </c>
      <c r="CH26" s="4">
        <v>9295734</v>
      </c>
      <c r="CI26" s="29">
        <f t="shared" si="63"/>
        <v>0.46912015047802569</v>
      </c>
    </row>
    <row r="27" spans="1:87" ht="16" x14ac:dyDescent="0.2">
      <c r="A27" s="4">
        <v>2003</v>
      </c>
      <c r="B27" s="4">
        <v>268925</v>
      </c>
      <c r="C27" s="31">
        <v>112295</v>
      </c>
      <c r="D27" s="64">
        <f>I27+O27</f>
        <v>6039096.5</v>
      </c>
      <c r="E27" s="29">
        <f>D27*K27</f>
        <v>2744525.8415214848</v>
      </c>
      <c r="F27" s="23">
        <f t="shared" si="2"/>
        <v>0.45445967646343866</v>
      </c>
      <c r="G27" s="53">
        <f>L27+R27</f>
        <v>2510069.5</v>
      </c>
      <c r="H27" s="54">
        <f>M27+S27</f>
        <v>3529027</v>
      </c>
      <c r="I27" s="4">
        <v>3821701</v>
      </c>
      <c r="J27" s="4">
        <v>1736809</v>
      </c>
      <c r="K27" s="29">
        <f>J27/I27</f>
        <v>0.45445967646343866</v>
      </c>
      <c r="L27" s="4">
        <v>1825262</v>
      </c>
      <c r="M27" s="4">
        <v>1996439</v>
      </c>
      <c r="N27" s="4" t="s">
        <v>54</v>
      </c>
      <c r="O27" s="95">
        <f>(O26+O28)/2</f>
        <v>2217395.5</v>
      </c>
      <c r="P27" s="96" t="s">
        <v>49</v>
      </c>
      <c r="Q27" s="21" t="s">
        <v>49</v>
      </c>
      <c r="R27" s="95">
        <f>(R26+R28)/2</f>
        <v>684807.5</v>
      </c>
      <c r="S27" s="97">
        <f>(S26+S28)/2</f>
        <v>1532588</v>
      </c>
      <c r="T27" s="4" t="s">
        <v>54</v>
      </c>
      <c r="U27" s="21" t="s">
        <v>49</v>
      </c>
      <c r="V27" s="21" t="s">
        <v>49</v>
      </c>
      <c r="W27" s="21" t="s">
        <v>49</v>
      </c>
      <c r="X27" s="21" t="s">
        <v>49</v>
      </c>
      <c r="Y27" s="21" t="s">
        <v>49</v>
      </c>
      <c r="Z27" s="38" t="s">
        <v>49</v>
      </c>
      <c r="AA27" s="64">
        <f>AC27*AI27/(1+AI27)</f>
        <v>10489073.180678142</v>
      </c>
      <c r="AB27" s="64">
        <f>AC27/(1+AI27)</f>
        <v>1273356.8193218587</v>
      </c>
      <c r="AC27" s="29">
        <f>AJ27+AO27</f>
        <v>11762430</v>
      </c>
      <c r="AD27" s="98">
        <f>AK27+AP27</f>
        <v>5587682</v>
      </c>
      <c r="AE27" s="4">
        <v>2698002</v>
      </c>
      <c r="AF27" s="4">
        <v>4009038</v>
      </c>
      <c r="AG27" s="4">
        <f t="shared" si="14"/>
        <v>6707040</v>
      </c>
      <c r="AH27" s="4">
        <v>814224</v>
      </c>
      <c r="AI27" s="56">
        <f t="shared" si="53"/>
        <v>8.2373400931439011</v>
      </c>
      <c r="AJ27" s="4">
        <v>7521264</v>
      </c>
      <c r="AK27" s="4">
        <v>3448819</v>
      </c>
      <c r="AL27" s="21" t="s">
        <v>49</v>
      </c>
      <c r="AM27" s="96">
        <f>AO27-AN27</f>
        <v>3782033.1806781413</v>
      </c>
      <c r="AN27" s="21">
        <f>AO27/(1+AI27)</f>
        <v>459132.8193218587</v>
      </c>
      <c r="AO27" s="4">
        <v>4241166</v>
      </c>
      <c r="AP27" s="4">
        <v>2138863</v>
      </c>
      <c r="AQ27" s="21" t="s">
        <v>49</v>
      </c>
      <c r="AR27" s="21" t="s">
        <v>49</v>
      </c>
      <c r="AS27" s="21"/>
      <c r="AT27" s="21" t="s">
        <v>49</v>
      </c>
      <c r="AU27" s="50" t="s">
        <v>49</v>
      </c>
      <c r="AV27" s="21" t="s">
        <v>49</v>
      </c>
      <c r="AW27" s="21" t="s">
        <v>49</v>
      </c>
      <c r="AX27" s="21" t="s">
        <v>49</v>
      </c>
      <c r="AY27" s="21" t="s">
        <v>49</v>
      </c>
      <c r="AZ27" s="21" t="s">
        <v>49</v>
      </c>
      <c r="BA27" s="21"/>
      <c r="BB27" s="21" t="s">
        <v>49</v>
      </c>
      <c r="BC27" s="21" t="s">
        <v>49</v>
      </c>
      <c r="BD27" s="38" t="s">
        <v>49</v>
      </c>
      <c r="BE27" s="29">
        <f t="shared" si="58"/>
        <v>3599068</v>
      </c>
      <c r="BF27" s="29">
        <f t="shared" si="58"/>
        <v>7786708</v>
      </c>
      <c r="BG27" s="4">
        <f t="shared" si="34"/>
        <v>11385776</v>
      </c>
      <c r="BH27" s="29">
        <f t="shared" si="59"/>
        <v>10815509</v>
      </c>
      <c r="BI27" s="29">
        <f t="shared" si="60"/>
        <v>22201285</v>
      </c>
      <c r="BJ27" s="99">
        <f t="shared" si="60"/>
        <v>10498051</v>
      </c>
      <c r="BK27" s="4">
        <v>3591798</v>
      </c>
      <c r="BL27" s="4">
        <v>7725374</v>
      </c>
      <c r="BM27" s="4">
        <f t="shared" si="24"/>
        <v>11317172</v>
      </c>
      <c r="BN27" s="4">
        <v>10635941</v>
      </c>
      <c r="BO27" s="4">
        <v>21953113</v>
      </c>
      <c r="BP27" s="4">
        <v>10382894</v>
      </c>
      <c r="BQ27" s="21" t="s">
        <v>49</v>
      </c>
      <c r="BR27" s="4">
        <v>7270</v>
      </c>
      <c r="BS27" s="4">
        <v>61334</v>
      </c>
      <c r="BT27" s="4">
        <f t="shared" si="35"/>
        <v>68604</v>
      </c>
      <c r="BU27" s="4">
        <v>179568</v>
      </c>
      <c r="BV27" s="4">
        <f t="shared" si="36"/>
        <v>0.38205025394279607</v>
      </c>
      <c r="BW27" s="4">
        <v>248172</v>
      </c>
      <c r="BX27" s="4">
        <v>115157</v>
      </c>
      <c r="BY27" s="38" t="s">
        <v>49</v>
      </c>
      <c r="BZ27" s="4">
        <v>2966115</v>
      </c>
      <c r="CA27" s="4">
        <v>3403283</v>
      </c>
      <c r="CB27" s="4">
        <f t="shared" si="30"/>
        <v>6369398</v>
      </c>
      <c r="CC27" s="4">
        <v>11924477</v>
      </c>
      <c r="CD27" s="4">
        <v>18293875</v>
      </c>
      <c r="CE27" s="100">
        <v>8573945</v>
      </c>
      <c r="CI27" s="29"/>
    </row>
    <row r="28" spans="1:87" ht="16" x14ac:dyDescent="0.2">
      <c r="A28" s="4">
        <v>2004</v>
      </c>
      <c r="B28" s="4">
        <v>326286</v>
      </c>
      <c r="C28" s="31">
        <v>141913</v>
      </c>
      <c r="D28" s="4">
        <v>6685002</v>
      </c>
      <c r="E28" s="4">
        <v>3219636</v>
      </c>
      <c r="F28" s="23">
        <f t="shared" si="2"/>
        <v>0.48162079831838495</v>
      </c>
      <c r="G28" s="4">
        <v>2858585</v>
      </c>
      <c r="H28" s="31">
        <v>3826417</v>
      </c>
      <c r="I28" s="21" t="s">
        <v>49</v>
      </c>
      <c r="J28" s="21" t="s">
        <v>49</v>
      </c>
      <c r="K28" s="21" t="s">
        <v>49</v>
      </c>
      <c r="L28" s="21" t="s">
        <v>49</v>
      </c>
      <c r="M28" s="21" t="s">
        <v>49</v>
      </c>
      <c r="N28" s="21" t="s">
        <v>49</v>
      </c>
      <c r="O28" s="4">
        <v>2211580</v>
      </c>
      <c r="P28" s="21" t="s">
        <v>49</v>
      </c>
      <c r="Q28" s="21" t="s">
        <v>49</v>
      </c>
      <c r="R28" s="4">
        <v>759434</v>
      </c>
      <c r="S28" s="4">
        <v>1452146</v>
      </c>
      <c r="T28" s="21" t="s">
        <v>49</v>
      </c>
      <c r="U28" s="21" t="s">
        <v>49</v>
      </c>
      <c r="V28" s="21" t="s">
        <v>49</v>
      </c>
      <c r="W28" s="21" t="s">
        <v>49</v>
      </c>
      <c r="X28" s="21" t="s">
        <v>49</v>
      </c>
      <c r="Y28" s="21" t="s">
        <v>49</v>
      </c>
      <c r="Z28" s="38" t="s">
        <v>49</v>
      </c>
      <c r="AA28" s="64">
        <f t="shared" ref="AA28:AA43" si="66">AC28*AI28/(1+AI28)</f>
        <v>11287111.279981878</v>
      </c>
      <c r="AB28" s="64">
        <f t="shared" ref="AB28:AB43" si="67">AC28/(1+AI28)</f>
        <v>1493029.7200181226</v>
      </c>
      <c r="AC28" s="29">
        <f t="shared" ref="AC28:AD43" si="68">AJ28+AO28</f>
        <v>12780141</v>
      </c>
      <c r="AD28" s="101">
        <f t="shared" si="68"/>
        <v>6106966</v>
      </c>
      <c r="AE28" s="4">
        <v>2917762</v>
      </c>
      <c r="AF28" s="4">
        <v>4337612</v>
      </c>
      <c r="AG28" s="4">
        <f t="shared" si="14"/>
        <v>7255374</v>
      </c>
      <c r="AH28" s="4">
        <v>959722</v>
      </c>
      <c r="AI28" s="29">
        <f t="shared" si="53"/>
        <v>7.5598704624880959</v>
      </c>
      <c r="AJ28" s="4">
        <v>8215096</v>
      </c>
      <c r="AK28" s="4">
        <v>3804214</v>
      </c>
      <c r="AL28" s="21" t="s">
        <v>49</v>
      </c>
      <c r="AM28" s="96">
        <f t="shared" ref="AM28:AM43" si="69">AO28-AN28</f>
        <v>4031737.2799818772</v>
      </c>
      <c r="AN28" s="21">
        <f t="shared" ref="AN28:AN43" si="70">AO28/(1+AI28)</f>
        <v>533307.72001812269</v>
      </c>
      <c r="AO28" s="4">
        <v>4565045</v>
      </c>
      <c r="AP28" s="4">
        <v>2302752</v>
      </c>
      <c r="AQ28" s="21" t="s">
        <v>49</v>
      </c>
      <c r="AR28" s="21" t="s">
        <v>49</v>
      </c>
      <c r="AS28" s="21"/>
      <c r="AT28" s="21" t="s">
        <v>49</v>
      </c>
      <c r="AU28" s="21" t="s">
        <v>49</v>
      </c>
      <c r="AV28" s="21" t="s">
        <v>49</v>
      </c>
      <c r="AW28" s="21" t="s">
        <v>49</v>
      </c>
      <c r="AX28" s="21" t="s">
        <v>49</v>
      </c>
      <c r="AY28" s="21" t="s">
        <v>49</v>
      </c>
      <c r="AZ28" s="21" t="s">
        <v>49</v>
      </c>
      <c r="BA28" s="21"/>
      <c r="BB28" s="21" t="s">
        <v>49</v>
      </c>
      <c r="BC28" s="21" t="s">
        <v>49</v>
      </c>
      <c r="BD28" s="38" t="s">
        <v>49</v>
      </c>
      <c r="BE28" s="29">
        <f t="shared" ref="BE28:BF34" si="71">BK28+BR28</f>
        <v>3478839</v>
      </c>
      <c r="BF28" s="29">
        <f t="shared" si="71"/>
        <v>7107292</v>
      </c>
      <c r="BG28" s="4">
        <f t="shared" si="34"/>
        <v>10586131</v>
      </c>
      <c r="BH28" s="29">
        <f t="shared" si="59"/>
        <v>10360313</v>
      </c>
      <c r="BI28" s="29">
        <f t="shared" ref="BI28:BJ34" si="72">BO28+BW28</f>
        <v>20946444</v>
      </c>
      <c r="BJ28" s="99">
        <f t="shared" si="72"/>
        <v>9883959</v>
      </c>
      <c r="BK28" s="4">
        <v>3474648</v>
      </c>
      <c r="BL28" s="4">
        <v>7064699</v>
      </c>
      <c r="BM28" s="4">
        <f t="shared" si="24"/>
        <v>10539347</v>
      </c>
      <c r="BN28" s="4">
        <v>10242925</v>
      </c>
      <c r="BO28" s="4">
        <v>20782272</v>
      </c>
      <c r="BP28" s="4">
        <v>9808548</v>
      </c>
      <c r="BQ28" s="21" t="s">
        <v>49</v>
      </c>
      <c r="BR28" s="4">
        <v>4191</v>
      </c>
      <c r="BS28" s="4">
        <v>42593</v>
      </c>
      <c r="BT28" s="4">
        <f t="shared" si="35"/>
        <v>46784</v>
      </c>
      <c r="BU28" s="4">
        <v>117388</v>
      </c>
      <c r="BV28" s="4">
        <f t="shared" si="36"/>
        <v>0.39854158857804889</v>
      </c>
      <c r="BW28" s="4">
        <v>164172</v>
      </c>
      <c r="BX28" s="4">
        <v>75411</v>
      </c>
      <c r="BY28" s="38" t="s">
        <v>49</v>
      </c>
      <c r="BZ28" s="4">
        <v>2996128</v>
      </c>
      <c r="CA28" s="4">
        <v>3171362</v>
      </c>
      <c r="CB28" s="4">
        <f t="shared" si="30"/>
        <v>6167490</v>
      </c>
      <c r="CC28" s="4">
        <v>11302638</v>
      </c>
      <c r="CD28" s="4">
        <v>17470128</v>
      </c>
      <c r="CE28" s="100">
        <v>8149966</v>
      </c>
      <c r="CI28" s="29"/>
    </row>
    <row r="29" spans="1:87" ht="16" x14ac:dyDescent="0.2">
      <c r="A29" s="4">
        <v>2005</v>
      </c>
      <c r="B29" s="4">
        <v>364831</v>
      </c>
      <c r="C29" s="31">
        <v>164524</v>
      </c>
      <c r="D29" s="4">
        <v>6974831</v>
      </c>
      <c r="E29" s="4">
        <v>3410292</v>
      </c>
      <c r="F29" s="23">
        <f t="shared" si="2"/>
        <v>0.48894259946943519</v>
      </c>
      <c r="G29" s="4">
        <v>3110843</v>
      </c>
      <c r="H29" s="31">
        <v>3863988</v>
      </c>
      <c r="I29" s="21" t="s">
        <v>49</v>
      </c>
      <c r="J29" s="21" t="s">
        <v>49</v>
      </c>
      <c r="K29" s="21" t="s">
        <v>49</v>
      </c>
      <c r="L29" s="21" t="s">
        <v>49</v>
      </c>
      <c r="M29" s="21" t="s">
        <v>49</v>
      </c>
      <c r="N29" s="21" t="s">
        <v>49</v>
      </c>
      <c r="O29" s="21" t="s">
        <v>49</v>
      </c>
      <c r="P29" s="21" t="s">
        <v>49</v>
      </c>
      <c r="Q29" s="21" t="s">
        <v>49</v>
      </c>
      <c r="R29" s="21" t="s">
        <v>49</v>
      </c>
      <c r="S29" s="21" t="s">
        <v>49</v>
      </c>
      <c r="T29" s="21" t="s">
        <v>49</v>
      </c>
      <c r="U29" s="21" t="s">
        <v>49</v>
      </c>
      <c r="V29" s="21" t="s">
        <v>49</v>
      </c>
      <c r="W29" s="21" t="s">
        <v>49</v>
      </c>
      <c r="X29" s="21" t="s">
        <v>49</v>
      </c>
      <c r="Y29" s="21" t="s">
        <v>49</v>
      </c>
      <c r="Z29" s="38" t="s">
        <v>49</v>
      </c>
      <c r="AA29" s="64">
        <f t="shared" si="66"/>
        <v>12732185.410613973</v>
      </c>
      <c r="AB29" s="64">
        <f t="shared" si="67"/>
        <v>1418053.5893860275</v>
      </c>
      <c r="AC29" s="29">
        <f t="shared" si="68"/>
        <v>14150239</v>
      </c>
      <c r="AD29" s="101">
        <f t="shared" si="68"/>
        <v>6782327</v>
      </c>
      <c r="AE29" s="4">
        <v>3014263</v>
      </c>
      <c r="AF29" s="4">
        <v>4883443</v>
      </c>
      <c r="AG29" s="4">
        <f t="shared" si="14"/>
        <v>7897706</v>
      </c>
      <c r="AH29" s="4">
        <v>879611</v>
      </c>
      <c r="AI29" s="29">
        <f t="shared" si="53"/>
        <v>8.9786348738249071</v>
      </c>
      <c r="AJ29" s="4">
        <v>8777317</v>
      </c>
      <c r="AK29" s="4">
        <v>4099776</v>
      </c>
      <c r="AL29" s="21" t="s">
        <v>49</v>
      </c>
      <c r="AM29" s="96">
        <f t="shared" si="69"/>
        <v>4834479.4106139727</v>
      </c>
      <c r="AN29" s="21">
        <f t="shared" si="70"/>
        <v>538442.58938602766</v>
      </c>
      <c r="AO29" s="4">
        <v>5372922</v>
      </c>
      <c r="AP29" s="4">
        <v>2682551</v>
      </c>
      <c r="AQ29" s="21" t="s">
        <v>49</v>
      </c>
      <c r="AR29" s="21" t="s">
        <v>49</v>
      </c>
      <c r="AS29" s="21"/>
      <c r="AT29" s="21" t="s">
        <v>49</v>
      </c>
      <c r="AU29" s="21" t="s">
        <v>49</v>
      </c>
      <c r="AV29" s="21" t="s">
        <v>49</v>
      </c>
      <c r="AW29" s="21" t="s">
        <v>49</v>
      </c>
      <c r="AX29" s="21" t="s">
        <v>49</v>
      </c>
      <c r="AY29" s="21" t="s">
        <v>49</v>
      </c>
      <c r="AZ29" s="21" t="s">
        <v>49</v>
      </c>
      <c r="BA29" s="21"/>
      <c r="BB29" s="21" t="s">
        <v>49</v>
      </c>
      <c r="BC29" s="21" t="s">
        <v>49</v>
      </c>
      <c r="BD29" s="38" t="s">
        <v>49</v>
      </c>
      <c r="BE29" s="29">
        <f t="shared" si="71"/>
        <v>3367009</v>
      </c>
      <c r="BF29" s="29">
        <f t="shared" si="71"/>
        <v>7606804</v>
      </c>
      <c r="BG29" s="4">
        <f t="shared" si="34"/>
        <v>10973813</v>
      </c>
      <c r="BH29" s="29">
        <f t="shared" si="59"/>
        <v>8902013</v>
      </c>
      <c r="BI29" s="29">
        <f t="shared" si="72"/>
        <v>19875826</v>
      </c>
      <c r="BJ29" s="99">
        <f t="shared" si="72"/>
        <v>9371014</v>
      </c>
      <c r="BK29" s="4">
        <v>3363494</v>
      </c>
      <c r="BL29" s="4">
        <v>7576314</v>
      </c>
      <c r="BM29" s="4">
        <f t="shared" si="24"/>
        <v>10939808</v>
      </c>
      <c r="BN29" s="4">
        <v>8825438</v>
      </c>
      <c r="BO29" s="4">
        <v>19765246</v>
      </c>
      <c r="BP29" s="4">
        <v>9319992</v>
      </c>
      <c r="BQ29" s="21" t="s">
        <v>49</v>
      </c>
      <c r="BR29" s="4">
        <v>3515</v>
      </c>
      <c r="BS29" s="4">
        <v>30490</v>
      </c>
      <c r="BT29" s="4">
        <f t="shared" si="35"/>
        <v>34005</v>
      </c>
      <c r="BU29" s="4">
        <v>76575</v>
      </c>
      <c r="BV29" s="4">
        <f t="shared" si="36"/>
        <v>0.44407443682664055</v>
      </c>
      <c r="BW29" s="4">
        <v>110580</v>
      </c>
      <c r="BX29" s="4">
        <v>51022</v>
      </c>
      <c r="BY29" s="38" t="s">
        <v>49</v>
      </c>
      <c r="BZ29" s="4">
        <v>2773731</v>
      </c>
      <c r="CA29" s="4">
        <v>3265166</v>
      </c>
      <c r="CB29" s="4">
        <f t="shared" si="30"/>
        <v>6038897</v>
      </c>
      <c r="CC29" s="4">
        <v>10678543</v>
      </c>
      <c r="CD29" s="4">
        <v>16717440</v>
      </c>
      <c r="CE29" s="100">
        <v>7770522</v>
      </c>
      <c r="CI29" s="29"/>
    </row>
    <row r="30" spans="1:87" ht="16" x14ac:dyDescent="0.2">
      <c r="A30" s="4">
        <v>2006</v>
      </c>
      <c r="B30" s="4">
        <v>397925</v>
      </c>
      <c r="C30" s="31">
        <v>177839</v>
      </c>
      <c r="D30" s="4">
        <v>7304961</v>
      </c>
      <c r="E30" s="4">
        <v>3608443</v>
      </c>
      <c r="F30" s="23">
        <f t="shared" si="2"/>
        <v>0.49397156261340752</v>
      </c>
      <c r="G30" s="4">
        <v>3308531</v>
      </c>
      <c r="H30" s="31">
        <v>3996430</v>
      </c>
      <c r="I30" s="21" t="s">
        <v>49</v>
      </c>
      <c r="J30" s="21" t="s">
        <v>49</v>
      </c>
      <c r="K30" s="21" t="s">
        <v>49</v>
      </c>
      <c r="L30" s="21" t="s">
        <v>49</v>
      </c>
      <c r="M30" s="21" t="s">
        <v>49</v>
      </c>
      <c r="N30" s="21" t="s">
        <v>49</v>
      </c>
      <c r="O30" s="21" t="s">
        <v>49</v>
      </c>
      <c r="P30" s="21" t="s">
        <v>49</v>
      </c>
      <c r="Q30" s="21" t="s">
        <v>49</v>
      </c>
      <c r="R30" s="21" t="s">
        <v>49</v>
      </c>
      <c r="S30" s="21" t="s">
        <v>49</v>
      </c>
      <c r="T30" s="21" t="s">
        <v>49</v>
      </c>
      <c r="U30" s="21" t="s">
        <v>49</v>
      </c>
      <c r="V30" s="21" t="s">
        <v>49</v>
      </c>
      <c r="W30" s="21" t="s">
        <v>49</v>
      </c>
      <c r="X30" s="21" t="s">
        <v>49</v>
      </c>
      <c r="Y30" s="21" t="s">
        <v>49</v>
      </c>
      <c r="Z30" s="38" t="s">
        <v>49</v>
      </c>
      <c r="AA30" s="64">
        <f t="shared" si="66"/>
        <v>13438914.263693631</v>
      </c>
      <c r="AB30" s="64">
        <f t="shared" si="67"/>
        <v>1403772.73630637</v>
      </c>
      <c r="AC30" s="29">
        <f t="shared" si="68"/>
        <v>14842687</v>
      </c>
      <c r="AD30" s="101">
        <f t="shared" si="68"/>
        <v>7100701</v>
      </c>
      <c r="AE30" s="4">
        <v>2736861</v>
      </c>
      <c r="AF30" s="4">
        <v>5151259</v>
      </c>
      <c r="AG30" s="4">
        <f t="shared" si="14"/>
        <v>7888120</v>
      </c>
      <c r="AH30" s="4">
        <v>823960</v>
      </c>
      <c r="AI30" s="29">
        <f t="shared" si="53"/>
        <v>9.5734258944608968</v>
      </c>
      <c r="AJ30" s="4">
        <v>8712080</v>
      </c>
      <c r="AK30" s="4">
        <v>4092767</v>
      </c>
      <c r="AL30" s="21" t="s">
        <v>49</v>
      </c>
      <c r="AM30" s="96">
        <f t="shared" si="69"/>
        <v>5550794.2636936298</v>
      </c>
      <c r="AN30" s="21">
        <f t="shared" si="70"/>
        <v>579812.73630637</v>
      </c>
      <c r="AO30" s="4">
        <v>6130607</v>
      </c>
      <c r="AP30" s="4">
        <v>3007934</v>
      </c>
      <c r="AQ30" s="21" t="s">
        <v>49</v>
      </c>
      <c r="AR30" s="21" t="s">
        <v>49</v>
      </c>
      <c r="AS30" s="21"/>
      <c r="AT30" s="21" t="s">
        <v>49</v>
      </c>
      <c r="AU30" s="21" t="s">
        <v>49</v>
      </c>
      <c r="AV30" s="21" t="s">
        <v>49</v>
      </c>
      <c r="AW30" s="21" t="s">
        <v>49</v>
      </c>
      <c r="AX30" s="21" t="s">
        <v>49</v>
      </c>
      <c r="AY30" s="21" t="s">
        <v>49</v>
      </c>
      <c r="AZ30" s="21" t="s">
        <v>49</v>
      </c>
      <c r="BA30" s="21"/>
      <c r="BB30" s="21" t="s">
        <v>49</v>
      </c>
      <c r="BC30" s="21" t="s">
        <v>49</v>
      </c>
      <c r="BD30" s="38" t="s">
        <v>49</v>
      </c>
      <c r="BE30" s="29">
        <f t="shared" si="71"/>
        <v>3160350</v>
      </c>
      <c r="BF30" s="29">
        <f t="shared" si="71"/>
        <v>8004207</v>
      </c>
      <c r="BG30" s="4">
        <f t="shared" si="34"/>
        <v>11164557</v>
      </c>
      <c r="BH30" s="29">
        <f t="shared" si="59"/>
        <v>8131023</v>
      </c>
      <c r="BI30" s="29">
        <f t="shared" si="72"/>
        <v>19295580</v>
      </c>
      <c r="BJ30" s="99">
        <f t="shared" si="72"/>
        <v>9104751</v>
      </c>
      <c r="BK30" s="4">
        <v>3159019</v>
      </c>
      <c r="BL30" s="4">
        <v>7981210</v>
      </c>
      <c r="BM30" s="4">
        <f t="shared" si="24"/>
        <v>11140229</v>
      </c>
      <c r="BN30" s="4">
        <v>8096000</v>
      </c>
      <c r="BO30" s="4">
        <v>19236229</v>
      </c>
      <c r="BP30" s="4">
        <v>9077478</v>
      </c>
      <c r="BQ30" s="21" t="s">
        <v>49</v>
      </c>
      <c r="BR30" s="4">
        <v>1331</v>
      </c>
      <c r="BS30" s="4">
        <v>22997</v>
      </c>
      <c r="BT30" s="4">
        <f t="shared" si="35"/>
        <v>24328</v>
      </c>
      <c r="BU30" s="4">
        <v>35023</v>
      </c>
      <c r="BV30" s="4">
        <f t="shared" si="36"/>
        <v>0.69462924363989376</v>
      </c>
      <c r="BW30" s="4">
        <v>59351</v>
      </c>
      <c r="BX30" s="4">
        <v>27273</v>
      </c>
      <c r="BY30" s="38" t="s">
        <v>49</v>
      </c>
      <c r="BZ30" s="4">
        <v>2682773</v>
      </c>
      <c r="CA30" s="4">
        <v>3796390</v>
      </c>
      <c r="CB30" s="4">
        <f t="shared" si="30"/>
        <v>6479163</v>
      </c>
      <c r="CC30" s="4">
        <v>10814409</v>
      </c>
      <c r="CD30" s="4">
        <v>17293572</v>
      </c>
      <c r="CE30" s="100">
        <v>8022180</v>
      </c>
      <c r="CI30" s="29"/>
    </row>
    <row r="31" spans="1:87" ht="16" x14ac:dyDescent="0.2">
      <c r="A31" s="4">
        <v>2007</v>
      </c>
      <c r="B31" s="4">
        <v>418612</v>
      </c>
      <c r="C31" s="31">
        <v>194027</v>
      </c>
      <c r="D31" s="4">
        <v>7570326</v>
      </c>
      <c r="E31" s="4">
        <v>3992152</v>
      </c>
      <c r="F31" s="23">
        <f t="shared" si="2"/>
        <v>0.52734215144763907</v>
      </c>
      <c r="G31" s="4">
        <v>3641829</v>
      </c>
      <c r="H31" s="31">
        <v>3928497</v>
      </c>
      <c r="I31" s="21" t="s">
        <v>49</v>
      </c>
      <c r="J31" s="21" t="s">
        <v>49</v>
      </c>
      <c r="K31" s="21" t="s">
        <v>49</v>
      </c>
      <c r="L31" s="21" t="s">
        <v>49</v>
      </c>
      <c r="M31" s="21" t="s">
        <v>49</v>
      </c>
      <c r="N31" s="21" t="s">
        <v>49</v>
      </c>
      <c r="O31" s="21" t="s">
        <v>49</v>
      </c>
      <c r="P31" s="21" t="s">
        <v>49</v>
      </c>
      <c r="Q31" s="21" t="s">
        <v>49</v>
      </c>
      <c r="R31" s="21" t="s">
        <v>49</v>
      </c>
      <c r="S31" s="21" t="s">
        <v>49</v>
      </c>
      <c r="T31" s="21" t="s">
        <v>49</v>
      </c>
      <c r="U31" s="21" t="s">
        <v>49</v>
      </c>
      <c r="V31" s="21" t="s">
        <v>49</v>
      </c>
      <c r="W31" s="21" t="s">
        <v>49</v>
      </c>
      <c r="X31" s="21" t="s">
        <v>49</v>
      </c>
      <c r="Y31" s="21" t="s">
        <v>49</v>
      </c>
      <c r="Z31" s="38" t="s">
        <v>49</v>
      </c>
      <c r="AA31" s="64">
        <f t="shared" si="66"/>
        <v>13676217.923941078</v>
      </c>
      <c r="AB31" s="64">
        <f t="shared" si="67"/>
        <v>1240180.0760589237</v>
      </c>
      <c r="AC31" s="29">
        <f t="shared" si="68"/>
        <v>14916398</v>
      </c>
      <c r="AD31" s="101">
        <f t="shared" si="68"/>
        <v>7183292</v>
      </c>
      <c r="AE31" s="4">
        <v>2932179</v>
      </c>
      <c r="AF31" s="4">
        <v>4770935</v>
      </c>
      <c r="AG31" s="4">
        <f t="shared" si="14"/>
        <v>7703114</v>
      </c>
      <c r="AH31" s="4">
        <v>698530</v>
      </c>
      <c r="AI31" s="29">
        <f t="shared" si="53"/>
        <v>11.027606545173436</v>
      </c>
      <c r="AJ31" s="4">
        <v>8401644</v>
      </c>
      <c r="AK31" s="4">
        <v>3993313</v>
      </c>
      <c r="AL31" s="21" t="s">
        <v>49</v>
      </c>
      <c r="AM31" s="96">
        <f t="shared" si="69"/>
        <v>5973103.9239410758</v>
      </c>
      <c r="AN31" s="21">
        <f t="shared" si="70"/>
        <v>541650.07605892373</v>
      </c>
      <c r="AO31" s="4">
        <v>6514754</v>
      </c>
      <c r="AP31" s="4">
        <v>3189979</v>
      </c>
      <c r="AQ31" s="21" t="s">
        <v>49</v>
      </c>
      <c r="AR31" s="21" t="s">
        <v>49</v>
      </c>
      <c r="AS31" s="21"/>
      <c r="AT31" s="21" t="s">
        <v>49</v>
      </c>
      <c r="AU31" s="21" t="s">
        <v>49</v>
      </c>
      <c r="AV31" s="21" t="s">
        <v>49</v>
      </c>
      <c r="AW31" s="21" t="s">
        <v>49</v>
      </c>
      <c r="AX31" s="21" t="s">
        <v>49</v>
      </c>
      <c r="AY31" s="21" t="s">
        <v>49</v>
      </c>
      <c r="AZ31" s="21" t="s">
        <v>49</v>
      </c>
      <c r="BA31" s="21"/>
      <c r="BB31" s="21" t="s">
        <v>49</v>
      </c>
      <c r="BC31" s="21" t="s">
        <v>49</v>
      </c>
      <c r="BD31" s="38" t="s">
        <v>49</v>
      </c>
      <c r="BE31" s="29">
        <f t="shared" si="71"/>
        <v>3447795</v>
      </c>
      <c r="BF31" s="29">
        <f t="shared" si="71"/>
        <v>8069449</v>
      </c>
      <c r="BG31" s="4">
        <f t="shared" si="34"/>
        <v>11517244</v>
      </c>
      <c r="BH31" s="29">
        <f t="shared" si="59"/>
        <v>7167724</v>
      </c>
      <c r="BI31" s="29">
        <f t="shared" si="72"/>
        <v>18684968</v>
      </c>
      <c r="BJ31" s="99">
        <f t="shared" si="72"/>
        <v>8822418</v>
      </c>
      <c r="BK31" s="4">
        <v>3445473</v>
      </c>
      <c r="BL31" s="4">
        <v>8052741</v>
      </c>
      <c r="BM31" s="4">
        <f t="shared" si="24"/>
        <v>11498214</v>
      </c>
      <c r="BN31" s="4">
        <v>7139285</v>
      </c>
      <c r="BO31" s="4">
        <v>18637499</v>
      </c>
      <c r="BP31" s="4">
        <v>8800592</v>
      </c>
      <c r="BQ31" s="21" t="s">
        <v>49</v>
      </c>
      <c r="BR31" s="4">
        <v>2322</v>
      </c>
      <c r="BS31" s="4">
        <v>16708</v>
      </c>
      <c r="BT31" s="4">
        <f t="shared" si="35"/>
        <v>19030</v>
      </c>
      <c r="BU31" s="4">
        <v>28439</v>
      </c>
      <c r="BV31" s="4">
        <f t="shared" si="36"/>
        <v>0.66915151728260491</v>
      </c>
      <c r="BW31" s="4">
        <v>47469</v>
      </c>
      <c r="BX31" s="4">
        <v>21826</v>
      </c>
      <c r="BY31" s="38" t="s">
        <v>49</v>
      </c>
      <c r="BZ31" s="4">
        <v>2957250</v>
      </c>
      <c r="CA31" s="4">
        <v>4057036</v>
      </c>
      <c r="CB31" s="4">
        <f t="shared" si="30"/>
        <v>7014286</v>
      </c>
      <c r="CC31" s="4">
        <v>10346386</v>
      </c>
      <c r="CD31" s="4">
        <v>17360672</v>
      </c>
      <c r="CE31" s="100">
        <v>8015297</v>
      </c>
      <c r="CI31" s="29"/>
    </row>
    <row r="32" spans="1:87" ht="16" x14ac:dyDescent="0.2">
      <c r="A32" s="4">
        <v>2008</v>
      </c>
      <c r="B32" s="4">
        <v>446422</v>
      </c>
      <c r="C32" s="31">
        <v>212853</v>
      </c>
      <c r="D32" s="4">
        <v>8102164</v>
      </c>
      <c r="E32" s="4">
        <v>4385664</v>
      </c>
      <c r="F32" s="23">
        <f t="shared" si="2"/>
        <v>0.54129538725703408</v>
      </c>
      <c r="G32" s="4">
        <v>3801963</v>
      </c>
      <c r="H32" s="31">
        <v>4300201</v>
      </c>
      <c r="I32" s="21" t="s">
        <v>49</v>
      </c>
      <c r="J32" s="21" t="s">
        <v>49</v>
      </c>
      <c r="K32" s="21" t="s">
        <v>49</v>
      </c>
      <c r="L32" s="21" t="s">
        <v>49</v>
      </c>
      <c r="M32" s="21" t="s">
        <v>49</v>
      </c>
      <c r="N32" s="21" t="s">
        <v>49</v>
      </c>
      <c r="O32" s="21" t="s">
        <v>49</v>
      </c>
      <c r="P32" s="21" t="s">
        <v>49</v>
      </c>
      <c r="Q32" s="21" t="s">
        <v>49</v>
      </c>
      <c r="R32" s="21" t="s">
        <v>49</v>
      </c>
      <c r="S32" s="21" t="s">
        <v>49</v>
      </c>
      <c r="T32" s="21" t="s">
        <v>49</v>
      </c>
      <c r="U32" s="21" t="s">
        <v>49</v>
      </c>
      <c r="V32" s="21" t="s">
        <v>49</v>
      </c>
      <c r="W32" s="21" t="s">
        <v>49</v>
      </c>
      <c r="X32" s="21" t="s">
        <v>49</v>
      </c>
      <c r="Y32" s="21" t="s">
        <v>49</v>
      </c>
      <c r="Z32" s="38" t="s">
        <v>49</v>
      </c>
      <c r="AA32" s="64">
        <f t="shared" si="66"/>
        <v>13722604.65670545</v>
      </c>
      <c r="AB32" s="64">
        <f t="shared" si="67"/>
        <v>1150197.3432945488</v>
      </c>
      <c r="AC32" s="29">
        <f t="shared" si="68"/>
        <v>14872802</v>
      </c>
      <c r="AD32" s="101">
        <f t="shared" si="68"/>
        <v>7195574</v>
      </c>
      <c r="AE32" s="4">
        <v>2944136</v>
      </c>
      <c r="AF32" s="4">
        <v>4778623</v>
      </c>
      <c r="AG32" s="4">
        <f t="shared" si="14"/>
        <v>7722759</v>
      </c>
      <c r="AH32" s="4">
        <v>647304</v>
      </c>
      <c r="AI32" s="29">
        <f t="shared" si="53"/>
        <v>11.930652367357531</v>
      </c>
      <c r="AJ32" s="4">
        <v>8370063</v>
      </c>
      <c r="AK32" s="4">
        <v>4023895</v>
      </c>
      <c r="AL32" s="21" t="s">
        <v>49</v>
      </c>
      <c r="AM32" s="96">
        <f t="shared" si="69"/>
        <v>5999845.6567054512</v>
      </c>
      <c r="AN32" s="21">
        <f t="shared" si="70"/>
        <v>502893.34329454869</v>
      </c>
      <c r="AO32" s="4">
        <v>6502739</v>
      </c>
      <c r="AP32" s="4">
        <v>3171679</v>
      </c>
      <c r="AQ32" s="21" t="s">
        <v>49</v>
      </c>
      <c r="AR32" s="21" t="s">
        <v>49</v>
      </c>
      <c r="AS32" s="21"/>
      <c r="AT32" s="21" t="s">
        <v>49</v>
      </c>
      <c r="AU32" s="21" t="s">
        <v>49</v>
      </c>
      <c r="AV32" s="21" t="s">
        <v>49</v>
      </c>
      <c r="AW32" s="21" t="s">
        <v>49</v>
      </c>
      <c r="AX32" s="21" t="s">
        <v>49</v>
      </c>
      <c r="AY32" s="21" t="s">
        <v>49</v>
      </c>
      <c r="AZ32" s="21" t="s">
        <v>49</v>
      </c>
      <c r="BA32" s="21"/>
      <c r="BB32" s="21" t="s">
        <v>49</v>
      </c>
      <c r="BC32" s="21" t="s">
        <v>49</v>
      </c>
      <c r="BD32" s="38" t="s">
        <v>49</v>
      </c>
      <c r="BE32" s="29">
        <f t="shared" si="71"/>
        <v>3544086</v>
      </c>
      <c r="BF32" s="29">
        <f t="shared" si="71"/>
        <v>8261510</v>
      </c>
      <c r="BG32" s="4">
        <f t="shared" si="34"/>
        <v>11805596</v>
      </c>
      <c r="BH32" s="29">
        <f t="shared" si="59"/>
        <v>6790358</v>
      </c>
      <c r="BI32" s="29">
        <f t="shared" si="72"/>
        <v>18595954</v>
      </c>
      <c r="BJ32" s="99">
        <f t="shared" si="72"/>
        <v>8762870</v>
      </c>
      <c r="BK32" s="4">
        <v>3542703</v>
      </c>
      <c r="BL32" s="4">
        <v>8248555</v>
      </c>
      <c r="BM32" s="4">
        <f t="shared" si="24"/>
        <v>11791258</v>
      </c>
      <c r="BN32" s="4">
        <v>6770405</v>
      </c>
      <c r="BO32" s="4">
        <v>18561663</v>
      </c>
      <c r="BP32" s="4">
        <v>8746604</v>
      </c>
      <c r="BQ32" s="21" t="s">
        <v>49</v>
      </c>
      <c r="BR32" s="4">
        <v>1383</v>
      </c>
      <c r="BS32" s="4">
        <v>12955</v>
      </c>
      <c r="BT32" s="4">
        <f t="shared" si="35"/>
        <v>14338</v>
      </c>
      <c r="BU32" s="4">
        <v>19953</v>
      </c>
      <c r="BV32" s="4">
        <f t="shared" si="36"/>
        <v>0.71858868340600413</v>
      </c>
      <c r="BW32" s="4">
        <v>34291</v>
      </c>
      <c r="BX32" s="4">
        <v>16266</v>
      </c>
      <c r="BY32" s="38" t="s">
        <v>49</v>
      </c>
      <c r="BZ32" s="4">
        <v>3002730</v>
      </c>
      <c r="CA32" s="4">
        <v>4096718</v>
      </c>
      <c r="CB32" s="4">
        <f t="shared" si="30"/>
        <v>7099448</v>
      </c>
      <c r="CC32" s="4">
        <v>9857702</v>
      </c>
      <c r="CD32" s="4">
        <v>16957150</v>
      </c>
      <c r="CE32" s="100">
        <v>7840201</v>
      </c>
    </row>
    <row r="33" spans="1:105" ht="16" x14ac:dyDescent="0.2">
      <c r="A33" s="4">
        <v>2009</v>
      </c>
      <c r="B33" s="4">
        <v>510953</v>
      </c>
      <c r="C33" s="31">
        <v>251003</v>
      </c>
      <c r="D33" s="4">
        <v>8409708</v>
      </c>
      <c r="E33" s="4">
        <v>4478221</v>
      </c>
      <c r="F33" s="23">
        <f t="shared" si="2"/>
        <v>0.53250612268582931</v>
      </c>
      <c r="G33" s="4">
        <v>4076876</v>
      </c>
      <c r="H33" s="31">
        <v>4332832</v>
      </c>
      <c r="I33" s="21" t="s">
        <v>49</v>
      </c>
      <c r="J33" s="21" t="s">
        <v>49</v>
      </c>
      <c r="K33" s="21" t="s">
        <v>49</v>
      </c>
      <c r="L33" s="21" t="s">
        <v>49</v>
      </c>
      <c r="M33" s="21" t="s">
        <v>49</v>
      </c>
      <c r="N33" s="21" t="s">
        <v>49</v>
      </c>
      <c r="O33" s="21" t="s">
        <v>49</v>
      </c>
      <c r="P33" s="21" t="s">
        <v>49</v>
      </c>
      <c r="Q33" s="21" t="s">
        <v>49</v>
      </c>
      <c r="R33" s="21" t="s">
        <v>49</v>
      </c>
      <c r="S33" s="21" t="s">
        <v>49</v>
      </c>
      <c r="T33" s="21" t="s">
        <v>49</v>
      </c>
      <c r="U33" s="21" t="s">
        <v>49</v>
      </c>
      <c r="V33" s="21" t="s">
        <v>49</v>
      </c>
      <c r="W33" s="21" t="s">
        <v>49</v>
      </c>
      <c r="X33" s="21" t="s">
        <v>49</v>
      </c>
      <c r="Y33" s="21" t="s">
        <v>49</v>
      </c>
      <c r="Z33" s="38" t="s">
        <v>49</v>
      </c>
      <c r="AA33" s="64">
        <f t="shared" si="66"/>
        <v>14315521.578691771</v>
      </c>
      <c r="AB33" s="64">
        <f t="shared" si="67"/>
        <v>1105632.421308228</v>
      </c>
      <c r="AC33" s="29">
        <f t="shared" si="68"/>
        <v>15421154</v>
      </c>
      <c r="AD33" s="101">
        <f t="shared" si="68"/>
        <v>7467433</v>
      </c>
      <c r="AE33" s="4">
        <v>2935470</v>
      </c>
      <c r="AF33" s="4">
        <v>4772596</v>
      </c>
      <c r="AG33" s="4">
        <f t="shared" si="14"/>
        <v>7708066</v>
      </c>
      <c r="AH33" s="4">
        <v>595318</v>
      </c>
      <c r="AI33" s="29">
        <f t="shared" si="53"/>
        <v>12.947812765614344</v>
      </c>
      <c r="AJ33" s="4">
        <v>8303384</v>
      </c>
      <c r="AK33" s="4">
        <v>4019438</v>
      </c>
      <c r="AL33" s="21" t="s">
        <v>49</v>
      </c>
      <c r="AM33" s="96">
        <f t="shared" si="69"/>
        <v>6607455.5786917722</v>
      </c>
      <c r="AN33" s="21">
        <f t="shared" si="70"/>
        <v>510314.42130822805</v>
      </c>
      <c r="AO33" s="4">
        <v>7117770</v>
      </c>
      <c r="AP33" s="4">
        <v>3447995</v>
      </c>
      <c r="AQ33" s="21" t="s">
        <v>49</v>
      </c>
      <c r="AR33" s="21" t="s">
        <v>49</v>
      </c>
      <c r="AS33" s="21"/>
      <c r="AT33" s="21" t="s">
        <v>49</v>
      </c>
      <c r="AU33" s="21" t="s">
        <v>49</v>
      </c>
      <c r="AV33" s="21" t="s">
        <v>49</v>
      </c>
      <c r="AW33" s="21" t="s">
        <v>49</v>
      </c>
      <c r="AX33" s="21" t="s">
        <v>49</v>
      </c>
      <c r="AY33" s="21" t="s">
        <v>49</v>
      </c>
      <c r="AZ33" s="21" t="s">
        <v>49</v>
      </c>
      <c r="BA33" s="21"/>
      <c r="BB33" s="21" t="s">
        <v>49</v>
      </c>
      <c r="BC33" s="21" t="s">
        <v>49</v>
      </c>
      <c r="BD33" s="38" t="s">
        <v>49</v>
      </c>
      <c r="BE33" s="29">
        <f t="shared" si="71"/>
        <v>3478863</v>
      </c>
      <c r="BF33" s="29">
        <f>BL33+BS33</f>
        <v>8083050</v>
      </c>
      <c r="BG33" s="4">
        <f t="shared" si="34"/>
        <v>11561913</v>
      </c>
      <c r="BH33" s="29">
        <f t="shared" si="59"/>
        <v>6322610</v>
      </c>
      <c r="BI33" s="29">
        <f t="shared" si="72"/>
        <v>17884523</v>
      </c>
      <c r="BJ33" s="99">
        <f t="shared" si="72"/>
        <v>8417401</v>
      </c>
      <c r="BK33" s="4">
        <v>3477836</v>
      </c>
      <c r="BL33" s="4">
        <v>8075391</v>
      </c>
      <c r="BM33" s="4">
        <f t="shared" si="24"/>
        <v>11553227</v>
      </c>
      <c r="BN33" s="4">
        <v>6310685</v>
      </c>
      <c r="BO33" s="4">
        <v>17863912</v>
      </c>
      <c r="BP33" s="4">
        <v>8407743</v>
      </c>
      <c r="BQ33" s="21" t="s">
        <v>49</v>
      </c>
      <c r="BR33" s="4">
        <v>1027</v>
      </c>
      <c r="BS33" s="4">
        <v>7659</v>
      </c>
      <c r="BT33" s="4">
        <f t="shared" si="35"/>
        <v>8686</v>
      </c>
      <c r="BU33" s="4">
        <v>11925</v>
      </c>
      <c r="BV33" s="4">
        <f t="shared" si="36"/>
        <v>0.72838574423480085</v>
      </c>
      <c r="BW33" s="4">
        <v>20611</v>
      </c>
      <c r="BX33" s="4">
        <v>9658</v>
      </c>
      <c r="BY33" s="38" t="s">
        <v>49</v>
      </c>
      <c r="BZ33" s="4">
        <v>2829995</v>
      </c>
      <c r="CA33" s="4">
        <v>4127154</v>
      </c>
      <c r="CB33" s="4">
        <f t="shared" si="30"/>
        <v>6957149</v>
      </c>
      <c r="CC33" s="4">
        <v>9420829</v>
      </c>
      <c r="CD33" s="4">
        <v>16377978</v>
      </c>
      <c r="CE33" s="100">
        <v>7545222</v>
      </c>
    </row>
    <row r="34" spans="1:105" ht="16" x14ac:dyDescent="0.2">
      <c r="A34" s="4">
        <v>2010</v>
      </c>
      <c r="B34" s="4">
        <v>538177</v>
      </c>
      <c r="C34" s="31">
        <v>265869</v>
      </c>
      <c r="D34" s="4">
        <v>8701810</v>
      </c>
      <c r="E34" s="4">
        <v>4592944</v>
      </c>
      <c r="F34" s="23">
        <f t="shared" si="2"/>
        <v>0.52781478795790759</v>
      </c>
      <c r="G34" s="4">
        <v>4365882</v>
      </c>
      <c r="H34" s="31">
        <v>4335928</v>
      </c>
      <c r="I34" s="21" t="s">
        <v>49</v>
      </c>
      <c r="J34" s="21" t="s">
        <v>49</v>
      </c>
      <c r="K34" s="21" t="s">
        <v>49</v>
      </c>
      <c r="L34" s="21" t="s">
        <v>49</v>
      </c>
      <c r="M34" s="21" t="s">
        <v>49</v>
      </c>
      <c r="N34" s="21" t="s">
        <v>49</v>
      </c>
      <c r="O34" s="21" t="s">
        <v>49</v>
      </c>
      <c r="P34" s="21" t="s">
        <v>49</v>
      </c>
      <c r="Q34" s="21" t="s">
        <v>49</v>
      </c>
      <c r="R34" s="21" t="s">
        <v>49</v>
      </c>
      <c r="S34" s="21" t="s">
        <v>49</v>
      </c>
      <c r="T34" s="21" t="s">
        <v>49</v>
      </c>
      <c r="U34" s="21" t="s">
        <v>49</v>
      </c>
      <c r="V34" s="21" t="s">
        <v>49</v>
      </c>
      <c r="W34" s="21" t="s">
        <v>49</v>
      </c>
      <c r="X34" s="21" t="s">
        <v>49</v>
      </c>
      <c r="Y34" s="21" t="s">
        <v>49</v>
      </c>
      <c r="Z34" s="38" t="s">
        <v>49</v>
      </c>
      <c r="AA34" s="64">
        <f t="shared" si="66"/>
        <v>14426701.491395909</v>
      </c>
      <c r="AB34" s="64">
        <f t="shared" si="67"/>
        <v>1049614.5086040914</v>
      </c>
      <c r="AC34" s="29">
        <f t="shared" si="68"/>
        <v>15476316</v>
      </c>
      <c r="AD34" s="101">
        <f t="shared" si="68"/>
        <v>7521658</v>
      </c>
      <c r="AE34" s="4">
        <v>2930927</v>
      </c>
      <c r="AF34" s="4">
        <v>4864291</v>
      </c>
      <c r="AG34" s="4">
        <f t="shared" si="14"/>
        <v>7795218</v>
      </c>
      <c r="AH34" s="4">
        <v>567141</v>
      </c>
      <c r="AI34" s="29">
        <f>(AE34+AF34)/AH34</f>
        <v>13.744761884610705</v>
      </c>
      <c r="AJ34" s="4">
        <v>8362359</v>
      </c>
      <c r="AK34" s="4">
        <v>4081666</v>
      </c>
      <c r="AL34" s="21" t="s">
        <v>49</v>
      </c>
      <c r="AM34" s="96">
        <f t="shared" si="69"/>
        <v>6631483.4913959084</v>
      </c>
      <c r="AN34" s="21">
        <f t="shared" si="70"/>
        <v>482473.50860409124</v>
      </c>
      <c r="AO34" s="4">
        <v>7113957</v>
      </c>
      <c r="AP34" s="4">
        <v>3439992</v>
      </c>
      <c r="AQ34" s="21" t="s">
        <v>49</v>
      </c>
      <c r="AR34" s="21" t="s">
        <v>49</v>
      </c>
      <c r="AS34" s="21"/>
      <c r="AT34" s="21" t="s">
        <v>49</v>
      </c>
      <c r="AU34" s="21" t="s">
        <v>49</v>
      </c>
      <c r="AV34" s="21" t="s">
        <v>49</v>
      </c>
      <c r="AW34" s="21" t="s">
        <v>49</v>
      </c>
      <c r="AX34" s="21" t="s">
        <v>49</v>
      </c>
      <c r="AY34" s="21" t="s">
        <v>49</v>
      </c>
      <c r="AZ34" s="21" t="s">
        <v>49</v>
      </c>
      <c r="BA34" s="21"/>
      <c r="BB34" s="21" t="s">
        <v>49</v>
      </c>
      <c r="BC34" s="21" t="s">
        <v>49</v>
      </c>
      <c r="BD34" s="38" t="s">
        <v>49</v>
      </c>
      <c r="BE34" s="102">
        <f t="shared" si="71"/>
        <v>3481401</v>
      </c>
      <c r="BF34" s="79">
        <f>BL34+BS34</f>
        <v>7966997</v>
      </c>
      <c r="BG34" s="4">
        <f t="shared" si="34"/>
        <v>11448398</v>
      </c>
      <c r="BH34" s="79">
        <f t="shared" si="59"/>
        <v>5717417</v>
      </c>
      <c r="BI34" s="79">
        <f t="shared" si="72"/>
        <v>17165815</v>
      </c>
      <c r="BJ34" s="103">
        <f t="shared" si="72"/>
        <v>8055479</v>
      </c>
      <c r="BK34" s="48">
        <v>3481265</v>
      </c>
      <c r="BL34" s="48">
        <v>7962857</v>
      </c>
      <c r="BM34" s="4">
        <f t="shared" si="24"/>
        <v>11444122</v>
      </c>
      <c r="BN34" s="48">
        <v>5710808</v>
      </c>
      <c r="BO34" s="48">
        <v>17154930</v>
      </c>
      <c r="BP34" s="48">
        <v>8050374</v>
      </c>
      <c r="BQ34" s="74" t="s">
        <v>49</v>
      </c>
      <c r="BR34" s="48">
        <v>136</v>
      </c>
      <c r="BS34" s="48">
        <v>4140</v>
      </c>
      <c r="BT34" s="4">
        <f t="shared" si="35"/>
        <v>4276</v>
      </c>
      <c r="BU34" s="48">
        <v>6609</v>
      </c>
      <c r="BV34" s="4">
        <f t="shared" si="36"/>
        <v>0.64699651989711005</v>
      </c>
      <c r="BW34" s="48">
        <v>10885</v>
      </c>
      <c r="BX34" s="48">
        <v>5105</v>
      </c>
      <c r="BY34" s="75" t="s">
        <v>49</v>
      </c>
      <c r="BZ34" s="4">
        <v>3139526</v>
      </c>
      <c r="CA34" s="4">
        <v>4625978</v>
      </c>
      <c r="CB34" s="4">
        <f t="shared" si="30"/>
        <v>7765504</v>
      </c>
      <c r="CC34" s="4">
        <v>9151503</v>
      </c>
      <c r="CD34" s="4">
        <v>16917007</v>
      </c>
      <c r="CE34" s="100">
        <v>7847717</v>
      </c>
    </row>
    <row r="35" spans="1:105" ht="16" x14ac:dyDescent="0.2">
      <c r="A35" s="4">
        <v>2011</v>
      </c>
      <c r="B35" s="4">
        <v>560168</v>
      </c>
      <c r="C35" s="31">
        <v>281095</v>
      </c>
      <c r="D35" s="4">
        <v>9000150</v>
      </c>
      <c r="E35" s="4">
        <v>4737990</v>
      </c>
      <c r="F35" s="23">
        <f t="shared" si="2"/>
        <v>0.52643455942400963</v>
      </c>
      <c r="G35" s="4">
        <v>4463652</v>
      </c>
      <c r="H35" s="31">
        <v>4536498</v>
      </c>
      <c r="I35" s="21" t="s">
        <v>49</v>
      </c>
      <c r="J35" s="21" t="s">
        <v>49</v>
      </c>
      <c r="K35" s="21" t="s">
        <v>49</v>
      </c>
      <c r="L35" s="21" t="s">
        <v>49</v>
      </c>
      <c r="M35" s="21" t="s">
        <v>49</v>
      </c>
      <c r="N35" s="21" t="s">
        <v>49</v>
      </c>
      <c r="O35" s="21" t="s">
        <v>49</v>
      </c>
      <c r="P35" s="21" t="s">
        <v>49</v>
      </c>
      <c r="Q35" s="21" t="s">
        <v>49</v>
      </c>
      <c r="R35" s="21" t="s">
        <v>49</v>
      </c>
      <c r="S35" s="21" t="s">
        <v>49</v>
      </c>
      <c r="T35" s="21" t="s">
        <v>49</v>
      </c>
      <c r="U35" s="21" t="s">
        <v>49</v>
      </c>
      <c r="V35" s="21" t="s">
        <v>49</v>
      </c>
      <c r="W35" s="21" t="s">
        <v>49</v>
      </c>
      <c r="X35" s="21" t="s">
        <v>49</v>
      </c>
      <c r="Y35" s="21" t="s">
        <v>49</v>
      </c>
      <c r="Z35" s="38" t="s">
        <v>49</v>
      </c>
      <c r="AA35" s="64">
        <f t="shared" si="66"/>
        <v>14361212.026544703</v>
      </c>
      <c r="AB35" s="64">
        <f t="shared" si="67"/>
        <v>646212.97345529671</v>
      </c>
      <c r="AC35" s="29">
        <f t="shared" si="68"/>
        <v>15007425</v>
      </c>
      <c r="AD35" s="101">
        <f t="shared" si="68"/>
        <v>7368776</v>
      </c>
      <c r="AE35" s="4">
        <v>3746924</v>
      </c>
      <c r="AF35" s="4">
        <v>4394533</v>
      </c>
      <c r="AG35" s="4">
        <f t="shared" si="14"/>
        <v>8141457</v>
      </c>
      <c r="AH35" s="4">
        <v>366342</v>
      </c>
      <c r="AI35" s="29">
        <f>(AE35+AF35)/AH35</f>
        <v>22.223651669751217</v>
      </c>
      <c r="AJ35" s="4">
        <v>8507799</v>
      </c>
      <c r="AK35" s="4">
        <v>4179537</v>
      </c>
      <c r="AL35" s="21" t="s">
        <v>49</v>
      </c>
      <c r="AM35" s="96">
        <f t="shared" si="69"/>
        <v>6219755.0265447032</v>
      </c>
      <c r="AN35" s="21">
        <f t="shared" si="70"/>
        <v>279870.97345529671</v>
      </c>
      <c r="AO35" s="4">
        <v>6499626</v>
      </c>
      <c r="AP35" s="4">
        <v>3189239</v>
      </c>
      <c r="AQ35" s="21" t="s">
        <v>49</v>
      </c>
      <c r="AR35" s="21" t="s">
        <v>49</v>
      </c>
      <c r="AS35" s="21"/>
      <c r="AT35" s="21" t="s">
        <v>49</v>
      </c>
      <c r="AU35" s="21" t="s">
        <v>49</v>
      </c>
      <c r="AV35" s="21" t="s">
        <v>49</v>
      </c>
      <c r="AW35" s="21" t="s">
        <v>49</v>
      </c>
      <c r="AX35" s="21" t="s">
        <v>49</v>
      </c>
      <c r="AY35" s="21" t="s">
        <v>49</v>
      </c>
      <c r="AZ35" s="21" t="s">
        <v>49</v>
      </c>
      <c r="BA35" s="21"/>
      <c r="BB35" s="21" t="s">
        <v>49</v>
      </c>
      <c r="BC35" s="21" t="s">
        <v>49</v>
      </c>
      <c r="BD35" s="38" t="s">
        <v>49</v>
      </c>
      <c r="BE35" s="4">
        <v>4693012</v>
      </c>
      <c r="BF35" s="4">
        <v>7939411</v>
      </c>
      <c r="BG35" s="4">
        <f t="shared" si="34"/>
        <v>12632423</v>
      </c>
      <c r="BH35" s="4">
        <v>3714873</v>
      </c>
      <c r="BI35" s="4">
        <v>16347296</v>
      </c>
      <c r="BJ35" s="31">
        <v>7661189</v>
      </c>
      <c r="BK35" s="21" t="s">
        <v>49</v>
      </c>
      <c r="BL35" s="21" t="s">
        <v>49</v>
      </c>
      <c r="BM35" s="21"/>
      <c r="BN35" s="21" t="s">
        <v>49</v>
      </c>
      <c r="BO35" s="21" t="s">
        <v>49</v>
      </c>
      <c r="BP35" s="21" t="s">
        <v>49</v>
      </c>
      <c r="BQ35" s="21" t="s">
        <v>49</v>
      </c>
      <c r="BR35" s="21" t="s">
        <v>49</v>
      </c>
      <c r="BS35" s="21" t="s">
        <v>49</v>
      </c>
      <c r="BT35" s="21"/>
      <c r="BU35" s="21" t="s">
        <v>49</v>
      </c>
      <c r="BV35" s="21"/>
      <c r="BW35" s="21" t="s">
        <v>49</v>
      </c>
      <c r="BX35" s="21" t="s">
        <v>49</v>
      </c>
      <c r="BY35" s="22" t="s">
        <v>49</v>
      </c>
      <c r="BZ35" s="4">
        <v>4691107</v>
      </c>
      <c r="CA35" s="4">
        <v>5517580</v>
      </c>
      <c r="CB35" s="4">
        <f t="shared" si="30"/>
        <v>10208687</v>
      </c>
      <c r="CC35" s="4">
        <v>7159293</v>
      </c>
      <c r="CD35" s="4">
        <v>17367980</v>
      </c>
      <c r="CE35" s="100">
        <v>8058992</v>
      </c>
    </row>
    <row r="36" spans="1:105" ht="16" x14ac:dyDescent="0.2">
      <c r="A36" s="4">
        <v>2012</v>
      </c>
      <c r="B36" s="4">
        <v>589673</v>
      </c>
      <c r="C36" s="31">
        <v>294711</v>
      </c>
      <c r="D36" s="4">
        <v>9327887</v>
      </c>
      <c r="E36" s="4">
        <v>5048454</v>
      </c>
      <c r="F36" s="23">
        <f t="shared" si="2"/>
        <v>0.54122160785181039</v>
      </c>
      <c r="G36" s="4">
        <v>4725391</v>
      </c>
      <c r="H36" s="31">
        <v>4602496</v>
      </c>
      <c r="I36" s="21" t="s">
        <v>49</v>
      </c>
      <c r="J36" s="21" t="s">
        <v>49</v>
      </c>
      <c r="K36" s="21" t="s">
        <v>49</v>
      </c>
      <c r="L36" s="21" t="s">
        <v>49</v>
      </c>
      <c r="M36" s="21" t="s">
        <v>49</v>
      </c>
      <c r="N36" s="21" t="s">
        <v>49</v>
      </c>
      <c r="O36" s="21" t="s">
        <v>49</v>
      </c>
      <c r="P36" s="21" t="s">
        <v>49</v>
      </c>
      <c r="Q36" s="21" t="s">
        <v>49</v>
      </c>
      <c r="R36" s="21" t="s">
        <v>49</v>
      </c>
      <c r="S36" s="21" t="s">
        <v>49</v>
      </c>
      <c r="T36" s="21" t="s">
        <v>49</v>
      </c>
      <c r="U36" s="21" t="s">
        <v>49</v>
      </c>
      <c r="V36" s="21" t="s">
        <v>49</v>
      </c>
      <c r="W36" s="21" t="s">
        <v>49</v>
      </c>
      <c r="X36" s="21" t="s">
        <v>49</v>
      </c>
      <c r="Y36" s="21" t="s">
        <v>49</v>
      </c>
      <c r="Z36" s="38" t="s">
        <v>49</v>
      </c>
      <c r="AA36" s="64">
        <f t="shared" si="66"/>
        <v>13918865.861084996</v>
      </c>
      <c r="AB36" s="64">
        <f t="shared" si="67"/>
        <v>497990.13891500555</v>
      </c>
      <c r="AC36" s="29">
        <f t="shared" si="68"/>
        <v>14416856</v>
      </c>
      <c r="AD36" s="101">
        <f t="shared" si="68"/>
        <v>7109634</v>
      </c>
      <c r="AE36" s="4">
        <v>3782122</v>
      </c>
      <c r="AF36" s="4">
        <v>4372203</v>
      </c>
      <c r="AG36" s="4">
        <f t="shared" si="14"/>
        <v>8154325</v>
      </c>
      <c r="AH36" s="4">
        <v>291746</v>
      </c>
      <c r="AI36" s="29">
        <f t="shared" si="53"/>
        <v>27.950083291630392</v>
      </c>
      <c r="AJ36" s="4">
        <v>8446071</v>
      </c>
      <c r="AK36" s="4">
        <v>4181234</v>
      </c>
      <c r="AL36" s="21" t="s">
        <v>49</v>
      </c>
      <c r="AM36" s="96">
        <f t="shared" si="69"/>
        <v>5764540.8610849949</v>
      </c>
      <c r="AN36" s="21">
        <f t="shared" si="70"/>
        <v>206244.13891500555</v>
      </c>
      <c r="AO36" s="4">
        <v>5970785</v>
      </c>
      <c r="AP36" s="4">
        <v>2928400</v>
      </c>
      <c r="AQ36" s="21" t="s">
        <v>49</v>
      </c>
      <c r="AR36" s="21" t="s">
        <v>49</v>
      </c>
      <c r="AS36" s="21"/>
      <c r="AT36" s="21" t="s">
        <v>49</v>
      </c>
      <c r="AU36" s="21" t="s">
        <v>49</v>
      </c>
      <c r="AV36" s="21" t="s">
        <v>49</v>
      </c>
      <c r="AW36" s="21" t="s">
        <v>49</v>
      </c>
      <c r="AX36" s="21" t="s">
        <v>49</v>
      </c>
      <c r="AY36" s="21" t="s">
        <v>49</v>
      </c>
      <c r="AZ36" s="21" t="s">
        <v>49</v>
      </c>
      <c r="BA36" s="21"/>
      <c r="BB36" s="21" t="s">
        <v>49</v>
      </c>
      <c r="BC36" s="21" t="s">
        <v>49</v>
      </c>
      <c r="BD36" s="38" t="s">
        <v>49</v>
      </c>
      <c r="BE36" s="4">
        <v>4819611</v>
      </c>
      <c r="BF36" s="4">
        <v>7703760</v>
      </c>
      <c r="BG36" s="4">
        <f t="shared" si="34"/>
        <v>12523371</v>
      </c>
      <c r="BH36" s="4">
        <v>3184329</v>
      </c>
      <c r="BI36" s="4">
        <v>15707700</v>
      </c>
      <c r="BJ36" s="31">
        <v>7353018</v>
      </c>
      <c r="BK36" s="21" t="s">
        <v>49</v>
      </c>
      <c r="BL36" s="21" t="s">
        <v>49</v>
      </c>
      <c r="BM36" s="21"/>
      <c r="BN36" s="21" t="s">
        <v>49</v>
      </c>
      <c r="BO36" s="21" t="s">
        <v>49</v>
      </c>
      <c r="BP36" s="21" t="s">
        <v>49</v>
      </c>
      <c r="BQ36" s="21" t="s">
        <v>49</v>
      </c>
      <c r="BR36" s="21" t="s">
        <v>49</v>
      </c>
      <c r="BS36" s="21" t="s">
        <v>49</v>
      </c>
      <c r="BT36" s="21"/>
      <c r="BU36" s="21" t="s">
        <v>49</v>
      </c>
      <c r="BV36" s="21"/>
      <c r="BW36" s="21" t="s">
        <v>49</v>
      </c>
      <c r="BX36" s="21" t="s">
        <v>49</v>
      </c>
      <c r="BY36" s="38" t="s">
        <v>49</v>
      </c>
      <c r="BZ36" s="4">
        <v>4830142</v>
      </c>
      <c r="CA36" s="4">
        <v>5743893</v>
      </c>
      <c r="CB36" s="4">
        <f t="shared" si="30"/>
        <v>10574035</v>
      </c>
      <c r="CC36" s="4">
        <v>6572605</v>
      </c>
      <c r="CD36" s="4">
        <v>17146640</v>
      </c>
      <c r="CE36" s="100">
        <v>7981804</v>
      </c>
    </row>
    <row r="37" spans="1:105" ht="16" x14ac:dyDescent="0.2">
      <c r="A37" s="4">
        <v>2013</v>
      </c>
      <c r="B37" s="4">
        <v>611381</v>
      </c>
      <c r="C37" s="31">
        <v>305184</v>
      </c>
      <c r="D37" s="4">
        <v>9563264</v>
      </c>
      <c r="E37" s="4">
        <v>5277144</v>
      </c>
      <c r="F37" s="23">
        <f>E37/D37</f>
        <v>0.5518141086557895</v>
      </c>
      <c r="G37" s="4">
        <v>4852489</v>
      </c>
      <c r="H37" s="31">
        <v>4710775</v>
      </c>
      <c r="I37" s="21" t="s">
        <v>49</v>
      </c>
      <c r="J37" s="21" t="s">
        <v>49</v>
      </c>
      <c r="K37" s="21" t="s">
        <v>49</v>
      </c>
      <c r="L37" s="21" t="s">
        <v>49</v>
      </c>
      <c r="M37" s="21" t="s">
        <v>49</v>
      </c>
      <c r="N37" s="21" t="s">
        <v>49</v>
      </c>
      <c r="O37" s="21" t="s">
        <v>49</v>
      </c>
      <c r="P37" s="21" t="s">
        <v>49</v>
      </c>
      <c r="Q37" s="21" t="s">
        <v>49</v>
      </c>
      <c r="R37" s="21" t="s">
        <v>49</v>
      </c>
      <c r="S37" s="21" t="s">
        <v>49</v>
      </c>
      <c r="T37" s="21" t="s">
        <v>49</v>
      </c>
      <c r="U37" s="21" t="s">
        <v>49</v>
      </c>
      <c r="V37" s="21" t="s">
        <v>49</v>
      </c>
      <c r="W37" s="21" t="s">
        <v>49</v>
      </c>
      <c r="X37" s="21" t="s">
        <v>49</v>
      </c>
      <c r="Y37" s="21" t="s">
        <v>49</v>
      </c>
      <c r="Z37" s="38" t="s">
        <v>49</v>
      </c>
      <c r="AA37" s="64">
        <f t="shared" si="66"/>
        <v>13173326.831434473</v>
      </c>
      <c r="AB37" s="64">
        <f t="shared" si="67"/>
        <v>466258.16856552497</v>
      </c>
      <c r="AC37" s="29">
        <f t="shared" si="68"/>
        <v>13639585</v>
      </c>
      <c r="AD37" s="101">
        <f t="shared" si="68"/>
        <v>6721018</v>
      </c>
      <c r="AE37" s="4">
        <v>3735274</v>
      </c>
      <c r="AF37" s="4">
        <v>4210455</v>
      </c>
      <c r="AG37" s="4">
        <f t="shared" si="14"/>
        <v>7945729</v>
      </c>
      <c r="AH37" s="4">
        <v>281232</v>
      </c>
      <c r="AI37" s="29">
        <f t="shared" si="53"/>
        <v>28.25328909939125</v>
      </c>
      <c r="AJ37" s="4">
        <v>8226961</v>
      </c>
      <c r="AK37" s="4">
        <v>4086357</v>
      </c>
      <c r="AL37" s="21" t="s">
        <v>49</v>
      </c>
      <c r="AM37" s="96">
        <f t="shared" si="69"/>
        <v>5227597.8314344753</v>
      </c>
      <c r="AN37" s="21">
        <f t="shared" si="70"/>
        <v>185026.16856552497</v>
      </c>
      <c r="AO37" s="4">
        <v>5412624</v>
      </c>
      <c r="AP37" s="4">
        <v>2634661</v>
      </c>
      <c r="AQ37" s="21" t="s">
        <v>49</v>
      </c>
      <c r="AR37" s="21" t="s">
        <v>49</v>
      </c>
      <c r="AS37" s="21"/>
      <c r="AT37" s="21" t="s">
        <v>49</v>
      </c>
      <c r="AU37" s="21" t="s">
        <v>49</v>
      </c>
      <c r="AV37" s="21" t="s">
        <v>49</v>
      </c>
      <c r="AW37" s="21" t="s">
        <v>49</v>
      </c>
      <c r="AX37" s="21" t="s">
        <v>49</v>
      </c>
      <c r="AY37" s="21" t="s">
        <v>49</v>
      </c>
      <c r="AZ37" s="21" t="s">
        <v>49</v>
      </c>
      <c r="BA37" s="21"/>
      <c r="BB37" s="21" t="s">
        <v>49</v>
      </c>
      <c r="BC37" s="21" t="s">
        <v>49</v>
      </c>
      <c r="BD37" s="38" t="s">
        <v>49</v>
      </c>
      <c r="BE37" s="4">
        <v>4814726</v>
      </c>
      <c r="BF37" s="4">
        <v>7400752</v>
      </c>
      <c r="BG37" s="4">
        <f t="shared" si="34"/>
        <v>12215478</v>
      </c>
      <c r="BH37" s="4">
        <v>2745389</v>
      </c>
      <c r="BI37" s="4">
        <v>14960867</v>
      </c>
      <c r="BJ37" s="31">
        <v>6958625</v>
      </c>
      <c r="BK37" s="21" t="s">
        <v>49</v>
      </c>
      <c r="BL37" s="21" t="s">
        <v>49</v>
      </c>
      <c r="BM37" s="21"/>
      <c r="BN37" s="21" t="s">
        <v>49</v>
      </c>
      <c r="BO37" s="21" t="s">
        <v>49</v>
      </c>
      <c r="BP37" s="21" t="s">
        <v>49</v>
      </c>
      <c r="BQ37" s="21" t="s">
        <v>49</v>
      </c>
      <c r="BR37" s="21" t="s">
        <v>49</v>
      </c>
      <c r="BS37" s="21" t="s">
        <v>49</v>
      </c>
      <c r="BT37" s="21"/>
      <c r="BU37" s="21" t="s">
        <v>49</v>
      </c>
      <c r="BV37" s="21"/>
      <c r="BW37" s="21" t="s">
        <v>49</v>
      </c>
      <c r="BX37" s="21" t="s">
        <v>49</v>
      </c>
      <c r="BY37" s="38" t="s">
        <v>49</v>
      </c>
      <c r="BZ37" s="4">
        <v>5184555</v>
      </c>
      <c r="CA37" s="4">
        <v>5850940</v>
      </c>
      <c r="CB37" s="4">
        <f t="shared" si="30"/>
        <v>11035495</v>
      </c>
      <c r="CC37" s="4">
        <v>5918061</v>
      </c>
      <c r="CD37" s="4">
        <v>16953556</v>
      </c>
      <c r="CE37" s="100">
        <v>7876592</v>
      </c>
    </row>
    <row r="38" spans="1:105" ht="16" x14ac:dyDescent="0.2">
      <c r="A38" s="4">
        <v>2014</v>
      </c>
      <c r="B38" s="4">
        <v>621323</v>
      </c>
      <c r="C38" s="31">
        <v>316438</v>
      </c>
      <c r="D38" s="4">
        <v>9870027</v>
      </c>
      <c r="E38" s="4">
        <v>5500394</v>
      </c>
      <c r="F38" s="23">
        <f t="shared" si="2"/>
        <v>0.5572825687305617</v>
      </c>
      <c r="G38" s="4">
        <v>4936561</v>
      </c>
      <c r="H38" s="31">
        <v>4933466</v>
      </c>
      <c r="I38" s="21" t="s">
        <v>49</v>
      </c>
      <c r="J38" s="21" t="s">
        <v>49</v>
      </c>
      <c r="K38" s="21" t="s">
        <v>49</v>
      </c>
      <c r="L38" s="21" t="s">
        <v>49</v>
      </c>
      <c r="M38" s="21" t="s">
        <v>49</v>
      </c>
      <c r="N38" s="21" t="s">
        <v>49</v>
      </c>
      <c r="O38" s="21" t="s">
        <v>49</v>
      </c>
      <c r="P38" s="21" t="s">
        <v>49</v>
      </c>
      <c r="Q38" s="21" t="s">
        <v>49</v>
      </c>
      <c r="R38" s="21" t="s">
        <v>49</v>
      </c>
      <c r="S38" s="21" t="s">
        <v>49</v>
      </c>
      <c r="T38" s="21" t="s">
        <v>49</v>
      </c>
      <c r="U38" s="21" t="s">
        <v>49</v>
      </c>
      <c r="V38" s="21" t="s">
        <v>49</v>
      </c>
      <c r="W38" s="21" t="s">
        <v>49</v>
      </c>
      <c r="X38" s="21" t="s">
        <v>49</v>
      </c>
      <c r="Y38" s="21" t="s">
        <v>49</v>
      </c>
      <c r="Z38" s="38" t="s">
        <v>49</v>
      </c>
      <c r="AA38" s="64">
        <f t="shared" si="66"/>
        <v>12480969.071121747</v>
      </c>
      <c r="AB38" s="64">
        <f t="shared" si="67"/>
        <v>438543.92887825193</v>
      </c>
      <c r="AC38" s="29">
        <f>AJ38+AO38</f>
        <v>12919513</v>
      </c>
      <c r="AD38" s="101">
        <f t="shared" si="68"/>
        <v>6343935</v>
      </c>
      <c r="AE38" s="4">
        <v>3648727</v>
      </c>
      <c r="AF38" s="4">
        <v>4046834</v>
      </c>
      <c r="AG38" s="4">
        <f t="shared" si="14"/>
        <v>7695561</v>
      </c>
      <c r="AH38" s="4">
        <v>270399</v>
      </c>
      <c r="AI38" s="29">
        <f t="shared" si="53"/>
        <v>28.46002019238237</v>
      </c>
      <c r="AJ38" s="4">
        <v>7965960</v>
      </c>
      <c r="AK38" s="4">
        <v>3983202</v>
      </c>
      <c r="AL38" s="21" t="s">
        <v>49</v>
      </c>
      <c r="AM38" s="96">
        <f t="shared" si="69"/>
        <v>4785408.0711217476</v>
      </c>
      <c r="AN38" s="21">
        <f t="shared" si="70"/>
        <v>168144.92887825196</v>
      </c>
      <c r="AO38" s="4">
        <v>4953553</v>
      </c>
      <c r="AP38" s="4">
        <v>2360733</v>
      </c>
      <c r="AQ38" s="21" t="s">
        <v>49</v>
      </c>
      <c r="AR38" s="21" t="s">
        <v>49</v>
      </c>
      <c r="AS38" s="21"/>
      <c r="AT38" s="21" t="s">
        <v>49</v>
      </c>
      <c r="AU38" s="21" t="s">
        <v>49</v>
      </c>
      <c r="AV38" s="21" t="s">
        <v>49</v>
      </c>
      <c r="AW38" s="21" t="s">
        <v>49</v>
      </c>
      <c r="AX38" s="21" t="s">
        <v>49</v>
      </c>
      <c r="AY38" s="21" t="s">
        <v>49</v>
      </c>
      <c r="AZ38" s="21" t="s">
        <v>49</v>
      </c>
      <c r="BA38" s="21"/>
      <c r="BB38" s="21" t="s">
        <v>49</v>
      </c>
      <c r="BC38" s="21" t="s">
        <v>49</v>
      </c>
      <c r="BD38" s="38" t="s">
        <v>49</v>
      </c>
      <c r="BE38" s="4">
        <v>4807553</v>
      </c>
      <c r="BF38" s="4">
        <v>7173752</v>
      </c>
      <c r="BG38" s="4">
        <f t="shared" si="34"/>
        <v>11981305</v>
      </c>
      <c r="BH38" s="4">
        <v>2496910</v>
      </c>
      <c r="BI38" s="4">
        <v>14478215</v>
      </c>
      <c r="BJ38" s="31">
        <v>6707806</v>
      </c>
      <c r="BK38" s="21" t="s">
        <v>49</v>
      </c>
      <c r="BL38" s="21" t="s">
        <v>49</v>
      </c>
      <c r="BM38" s="21"/>
      <c r="BN38" s="21" t="s">
        <v>49</v>
      </c>
      <c r="BO38" s="21" t="s">
        <v>49</v>
      </c>
      <c r="BP38" s="21" t="s">
        <v>49</v>
      </c>
      <c r="BQ38" s="21" t="s">
        <v>49</v>
      </c>
      <c r="BR38" s="21" t="s">
        <v>49</v>
      </c>
      <c r="BS38" s="21" t="s">
        <v>49</v>
      </c>
      <c r="BT38" s="21"/>
      <c r="BU38" s="21" t="s">
        <v>49</v>
      </c>
      <c r="BV38" s="21"/>
      <c r="BW38" s="21" t="s">
        <v>49</v>
      </c>
      <c r="BX38" s="21" t="s">
        <v>49</v>
      </c>
      <c r="BY38" s="38" t="s">
        <v>49</v>
      </c>
      <c r="BZ38" s="4">
        <v>5399507</v>
      </c>
      <c r="CA38" s="4">
        <v>5837619</v>
      </c>
      <c r="CB38" s="4">
        <f t="shared" si="30"/>
        <v>11237126</v>
      </c>
      <c r="CC38" s="4">
        <v>5347119</v>
      </c>
      <c r="CD38" s="4">
        <v>16584245</v>
      </c>
      <c r="CE38" s="100">
        <v>7683470</v>
      </c>
      <c r="CW38" s="4" t="s">
        <v>74</v>
      </c>
    </row>
    <row r="39" spans="1:105" ht="16" x14ac:dyDescent="0.2">
      <c r="A39" s="4">
        <v>2015</v>
      </c>
      <c r="B39" s="4">
        <v>645055</v>
      </c>
      <c r="C39" s="31">
        <v>334279</v>
      </c>
      <c r="D39" s="4">
        <v>9745950</v>
      </c>
      <c r="E39" s="4">
        <v>5460580</v>
      </c>
      <c r="F39" s="23">
        <f t="shared" si="2"/>
        <v>0.56029222394943545</v>
      </c>
      <c r="G39" s="4">
        <v>4908859</v>
      </c>
      <c r="H39" s="31">
        <v>4837091</v>
      </c>
      <c r="I39" s="21" t="s">
        <v>49</v>
      </c>
      <c r="J39" s="21" t="s">
        <v>49</v>
      </c>
      <c r="K39" s="21" t="s">
        <v>49</v>
      </c>
      <c r="L39" s="21" t="s">
        <v>49</v>
      </c>
      <c r="M39" s="21" t="s">
        <v>49</v>
      </c>
      <c r="N39" s="21" t="s">
        <v>49</v>
      </c>
      <c r="O39" s="21" t="s">
        <v>49</v>
      </c>
      <c r="P39" s="21" t="s">
        <v>49</v>
      </c>
      <c r="Q39" s="21" t="s">
        <v>49</v>
      </c>
      <c r="R39" s="21" t="s">
        <v>49</v>
      </c>
      <c r="S39" s="21" t="s">
        <v>49</v>
      </c>
      <c r="T39" s="21" t="s">
        <v>49</v>
      </c>
      <c r="U39" s="21" t="s">
        <v>49</v>
      </c>
      <c r="V39" s="21" t="s">
        <v>49</v>
      </c>
      <c r="W39" s="21" t="s">
        <v>49</v>
      </c>
      <c r="X39" s="21" t="s">
        <v>49</v>
      </c>
      <c r="Y39" s="21" t="s">
        <v>49</v>
      </c>
      <c r="Z39" s="38" t="s">
        <v>49</v>
      </c>
      <c r="AA39" s="64">
        <f t="shared" si="66"/>
        <v>11824301.084777605</v>
      </c>
      <c r="AB39" s="64">
        <f t="shared" si="67"/>
        <v>415588.91522239457</v>
      </c>
      <c r="AC39" s="29">
        <f t="shared" si="68"/>
        <v>12239890</v>
      </c>
      <c r="AD39" s="101">
        <f t="shared" si="68"/>
        <v>6264378</v>
      </c>
      <c r="AE39" s="4">
        <v>3648655</v>
      </c>
      <c r="AF39" s="4">
        <v>4046934</v>
      </c>
      <c r="AG39" s="4">
        <f t="shared" si="14"/>
        <v>7695589</v>
      </c>
      <c r="AH39" s="4">
        <v>270477</v>
      </c>
      <c r="AI39" s="29">
        <f t="shared" si="53"/>
        <v>28.451916429123365</v>
      </c>
      <c r="AJ39" s="4">
        <v>7966066</v>
      </c>
      <c r="AK39" s="4">
        <v>4025882</v>
      </c>
      <c r="AL39" s="21" t="s">
        <v>49</v>
      </c>
      <c r="AM39" s="96">
        <f t="shared" si="69"/>
        <v>4128712.0847776053</v>
      </c>
      <c r="AN39" s="21">
        <f t="shared" si="70"/>
        <v>145111.91522239457</v>
      </c>
      <c r="AO39" s="4">
        <v>4273824</v>
      </c>
      <c r="AP39" s="4">
        <v>2238496</v>
      </c>
      <c r="AQ39" s="21" t="s">
        <v>49</v>
      </c>
      <c r="AR39" s="21" t="s">
        <v>49</v>
      </c>
      <c r="AS39" s="21"/>
      <c r="AT39" s="21" t="s">
        <v>49</v>
      </c>
      <c r="AU39" s="21" t="s">
        <v>49</v>
      </c>
      <c r="AV39" s="21" t="s">
        <v>49</v>
      </c>
      <c r="AW39" s="21" t="s">
        <v>49</v>
      </c>
      <c r="AX39" s="21" t="s">
        <v>49</v>
      </c>
      <c r="AY39" s="21" t="s">
        <v>49</v>
      </c>
      <c r="AZ39" s="21" t="s">
        <v>49</v>
      </c>
      <c r="BA39" s="21"/>
      <c r="BB39" s="21" t="s">
        <v>49</v>
      </c>
      <c r="BC39" s="21" t="s">
        <v>49</v>
      </c>
      <c r="BD39" s="38" t="s">
        <v>49</v>
      </c>
      <c r="BE39" s="4">
        <v>5418501</v>
      </c>
      <c r="BF39" s="4">
        <v>7156160</v>
      </c>
      <c r="BG39" s="4">
        <f t="shared" si="34"/>
        <v>12574661</v>
      </c>
      <c r="BH39" s="4">
        <v>2322645</v>
      </c>
      <c r="BI39" s="4">
        <v>14897306</v>
      </c>
      <c r="BJ39" s="31">
        <v>6509871</v>
      </c>
      <c r="BK39" s="21" t="s">
        <v>49</v>
      </c>
      <c r="BL39" s="21" t="s">
        <v>49</v>
      </c>
      <c r="BM39" s="21"/>
      <c r="BN39" s="21" t="s">
        <v>49</v>
      </c>
      <c r="BO39" s="21" t="s">
        <v>49</v>
      </c>
      <c r="BP39" s="21" t="s">
        <v>49</v>
      </c>
      <c r="BQ39" s="21" t="s">
        <v>49</v>
      </c>
      <c r="BR39" s="21" t="s">
        <v>49</v>
      </c>
      <c r="BS39" s="21" t="s">
        <v>49</v>
      </c>
      <c r="BT39" s="21"/>
      <c r="BU39" s="21" t="s">
        <v>49</v>
      </c>
      <c r="BV39" s="21"/>
      <c r="BW39" s="21" t="s">
        <v>49</v>
      </c>
      <c r="BX39" s="21" t="s">
        <v>49</v>
      </c>
      <c r="BY39" s="38" t="s">
        <v>49</v>
      </c>
      <c r="BZ39" s="4">
        <v>5575609</v>
      </c>
      <c r="CA39" s="4">
        <v>6323325</v>
      </c>
      <c r="CB39" s="4">
        <f t="shared" si="30"/>
        <v>11898934</v>
      </c>
      <c r="CC39" s="4">
        <v>5391495</v>
      </c>
      <c r="CD39" s="4">
        <v>17290429</v>
      </c>
      <c r="CE39" s="100">
        <v>8039696</v>
      </c>
      <c r="CH39" s="4" t="s">
        <v>77</v>
      </c>
      <c r="CI39" s="4" t="s">
        <v>59</v>
      </c>
      <c r="CJ39" s="4" t="s">
        <v>60</v>
      </c>
      <c r="CK39" s="4" t="s">
        <v>61</v>
      </c>
      <c r="CL39" s="4" t="s">
        <v>62</v>
      </c>
      <c r="CM39" s="4" t="s">
        <v>63</v>
      </c>
      <c r="CN39" s="4" t="s">
        <v>64</v>
      </c>
      <c r="CO39" s="4" t="s">
        <v>65</v>
      </c>
      <c r="CP39" s="4" t="s">
        <v>66</v>
      </c>
      <c r="CQ39" s="4" t="s">
        <v>67</v>
      </c>
      <c r="CR39" s="4" t="s">
        <v>68</v>
      </c>
      <c r="CS39" s="4" t="s">
        <v>69</v>
      </c>
      <c r="CT39" s="4" t="s">
        <v>70</v>
      </c>
      <c r="CU39" s="4" t="s">
        <v>71</v>
      </c>
      <c r="CV39" s="4" t="s">
        <v>72</v>
      </c>
      <c r="CW39" s="4" t="s">
        <v>76</v>
      </c>
      <c r="CX39" s="4" t="s">
        <v>73</v>
      </c>
      <c r="CY39" s="4" t="s">
        <v>75</v>
      </c>
      <c r="CZ39" s="4" t="s">
        <v>58</v>
      </c>
      <c r="DA39" s="4" t="s">
        <v>57</v>
      </c>
    </row>
    <row r="40" spans="1:105" s="105" customFormat="1" ht="16" x14ac:dyDescent="0.2">
      <c r="A40" s="105">
        <v>2016</v>
      </c>
      <c r="B40" s="105">
        <v>667064</v>
      </c>
      <c r="C40" s="106">
        <v>354577</v>
      </c>
      <c r="D40" s="105">
        <v>9598400</v>
      </c>
      <c r="E40" s="105">
        <v>5435395</v>
      </c>
      <c r="F40" s="107">
        <f>E40/D40</f>
        <v>0.56628135939323221</v>
      </c>
      <c r="G40" s="105">
        <v>5023394</v>
      </c>
      <c r="H40" s="106">
        <v>4575006</v>
      </c>
      <c r="I40" s="108" t="s">
        <v>49</v>
      </c>
      <c r="J40" s="108" t="s">
        <v>49</v>
      </c>
      <c r="K40" s="108" t="s">
        <v>49</v>
      </c>
      <c r="L40" s="108" t="s">
        <v>49</v>
      </c>
      <c r="M40" s="108" t="s">
        <v>49</v>
      </c>
      <c r="N40" s="108" t="s">
        <v>49</v>
      </c>
      <c r="O40" s="108" t="s">
        <v>49</v>
      </c>
      <c r="P40" s="108" t="s">
        <v>49</v>
      </c>
      <c r="Q40" s="108" t="s">
        <v>49</v>
      </c>
      <c r="R40" s="108" t="s">
        <v>49</v>
      </c>
      <c r="S40" s="108" t="s">
        <v>49</v>
      </c>
      <c r="T40" s="108" t="s">
        <v>49</v>
      </c>
      <c r="U40" s="108" t="s">
        <v>49</v>
      </c>
      <c r="V40" s="108" t="s">
        <v>49</v>
      </c>
      <c r="W40" s="108" t="s">
        <v>49</v>
      </c>
      <c r="X40" s="108" t="s">
        <v>49</v>
      </c>
      <c r="Y40" s="108" t="s">
        <v>49</v>
      </c>
      <c r="Z40" s="109" t="s">
        <v>49</v>
      </c>
      <c r="AA40" s="107">
        <f t="shared" si="66"/>
        <v>12263895.70795369</v>
      </c>
      <c r="AB40" s="107">
        <f t="shared" si="67"/>
        <v>426738.29204631195</v>
      </c>
      <c r="AC40" s="105">
        <f t="shared" si="68"/>
        <v>12690634</v>
      </c>
      <c r="AD40" s="110">
        <f t="shared" si="68"/>
        <v>6206164</v>
      </c>
      <c r="AE40" s="105">
        <v>3741850</v>
      </c>
      <c r="AF40" s="105">
        <v>4017364</v>
      </c>
      <c r="AG40" s="105">
        <f t="shared" si="14"/>
        <v>7759214</v>
      </c>
      <c r="AH40" s="105">
        <v>269992</v>
      </c>
      <c r="AI40" s="105">
        <f t="shared" si="53"/>
        <v>28.738681146108032</v>
      </c>
      <c r="AJ40" s="105">
        <v>8029206</v>
      </c>
      <c r="AK40" s="105">
        <v>4070927</v>
      </c>
      <c r="AL40" s="108" t="s">
        <v>49</v>
      </c>
      <c r="AM40" s="111">
        <f t="shared" si="69"/>
        <v>4504681.7079536878</v>
      </c>
      <c r="AN40" s="108">
        <f t="shared" si="70"/>
        <v>156746.29204631192</v>
      </c>
      <c r="AO40" s="105">
        <v>4661428</v>
      </c>
      <c r="AP40" s="105">
        <v>2135237</v>
      </c>
      <c r="AQ40" s="108" t="s">
        <v>49</v>
      </c>
      <c r="AR40" s="108" t="s">
        <v>49</v>
      </c>
      <c r="AS40" s="108"/>
      <c r="AT40" s="108" t="s">
        <v>49</v>
      </c>
      <c r="AU40" s="108" t="s">
        <v>49</v>
      </c>
      <c r="AV40" s="108" t="s">
        <v>49</v>
      </c>
      <c r="AW40" s="108" t="s">
        <v>49</v>
      </c>
      <c r="AX40" s="108" t="s">
        <v>49</v>
      </c>
      <c r="AY40" s="108" t="s">
        <v>49</v>
      </c>
      <c r="AZ40" s="108" t="s">
        <v>49</v>
      </c>
      <c r="BA40" s="108"/>
      <c r="BB40" s="108" t="s">
        <v>49</v>
      </c>
      <c r="BC40" s="108" t="s">
        <v>49</v>
      </c>
      <c r="BD40" s="109" t="s">
        <v>49</v>
      </c>
      <c r="BE40" s="105">
        <v>5134548</v>
      </c>
      <c r="BF40" s="105">
        <v>7465976</v>
      </c>
      <c r="BG40" s="105">
        <f>BE40+BF40</f>
        <v>12600524</v>
      </c>
      <c r="BH40" s="105">
        <v>2271139</v>
      </c>
      <c r="BI40" s="105">
        <v>14871663</v>
      </c>
      <c r="BJ40" s="106">
        <v>6900787</v>
      </c>
      <c r="BK40" s="108" t="s">
        <v>49</v>
      </c>
      <c r="BL40" s="108" t="s">
        <v>49</v>
      </c>
      <c r="BM40" s="108"/>
      <c r="BN40" s="108" t="s">
        <v>49</v>
      </c>
      <c r="BO40" s="108" t="s">
        <v>49</v>
      </c>
      <c r="BP40" s="108" t="s">
        <v>49</v>
      </c>
      <c r="BQ40" s="108" t="s">
        <v>49</v>
      </c>
      <c r="BR40" s="108" t="s">
        <v>49</v>
      </c>
      <c r="BS40" s="108" t="s">
        <v>49</v>
      </c>
      <c r="BT40" s="108"/>
      <c r="BU40" s="108" t="s">
        <v>49</v>
      </c>
      <c r="BV40" s="108"/>
      <c r="BW40" s="108" t="s">
        <v>49</v>
      </c>
      <c r="BX40" s="108" t="s">
        <v>49</v>
      </c>
      <c r="BY40" s="109" t="s">
        <v>49</v>
      </c>
      <c r="BZ40" s="105">
        <v>5917751</v>
      </c>
      <c r="CA40" s="105">
        <v>6434917</v>
      </c>
      <c r="CB40" s="105">
        <f t="shared" si="30"/>
        <v>12352668</v>
      </c>
      <c r="CC40" s="105">
        <v>5171991</v>
      </c>
      <c r="CD40" s="105">
        <v>17524659</v>
      </c>
      <c r="CE40" s="110">
        <v>8156211</v>
      </c>
      <c r="CH40" s="105">
        <f>CE40/CD40</f>
        <v>0.46541339263719766</v>
      </c>
      <c r="CI40" s="105">
        <f>CB40*CH40</f>
        <v>5749097.1220009476</v>
      </c>
      <c r="CJ40" s="105">
        <f>CC40*CH40</f>
        <v>2407113.8779990524</v>
      </c>
      <c r="CK40" s="105">
        <f>BJ40/BI40</f>
        <v>0.46402255080686</v>
      </c>
      <c r="CL40" s="105">
        <f>BG40*CK40</f>
        <v>5846927.287983059</v>
      </c>
      <c r="CM40" s="105">
        <f>BH40*CK40</f>
        <v>1053859.7120169413</v>
      </c>
      <c r="CN40" s="105">
        <f>AD40/AC40</f>
        <v>0.48903498438297094</v>
      </c>
      <c r="CO40" s="105">
        <f>CN40*AA40</f>
        <v>5997474.0460135173</v>
      </c>
      <c r="CP40" s="105">
        <f>CN40*AB40</f>
        <v>208689.95398648386</v>
      </c>
      <c r="CQ40" s="105">
        <f>CB40*(1-CH40)</f>
        <v>6603570.8779990524</v>
      </c>
      <c r="CR40" s="105">
        <f>CC40*(1-CH40)</f>
        <v>2764877.1220009471</v>
      </c>
      <c r="CS40" s="105">
        <f>BG40*(1-CK40)</f>
        <v>6753596.7120169401</v>
      </c>
      <c r="CT40" s="105">
        <f>BH40*(1-CK40)</f>
        <v>1217279.2879830587</v>
      </c>
      <c r="CU40" s="105">
        <f>AA40*(1-CN40)</f>
        <v>6266421.6619401732</v>
      </c>
      <c r="CV40" s="105">
        <f>AB40*(1-CN40)</f>
        <v>218048.33805982812</v>
      </c>
      <c r="CW40" s="105">
        <f>E40/D40</f>
        <v>0.56628135939323221</v>
      </c>
      <c r="CX40" s="105">
        <f>H40*CW40</f>
        <v>2590740.6169121936</v>
      </c>
      <c r="CY40" s="105">
        <f>H40*(1-CW40)</f>
        <v>1984265.3830878062</v>
      </c>
      <c r="CZ40" s="105">
        <f>CW40*G40</f>
        <v>2844654.3830878064</v>
      </c>
      <c r="DA40" s="105">
        <f>G40*(1-CW40)</f>
        <v>2178739.6169121936</v>
      </c>
    </row>
    <row r="41" spans="1:105" ht="16" x14ac:dyDescent="0.2">
      <c r="A41" s="4">
        <v>2017</v>
      </c>
      <c r="B41" s="4">
        <v>806103</v>
      </c>
      <c r="C41" s="31">
        <v>423629</v>
      </c>
      <c r="D41" s="4">
        <v>9790195</v>
      </c>
      <c r="E41" s="4">
        <v>5580599</v>
      </c>
      <c r="F41" s="23">
        <f>E41/D41</f>
        <v>0.57001918756470127</v>
      </c>
      <c r="G41" s="4">
        <v>5131515</v>
      </c>
      <c r="H41" s="31">
        <v>4658680</v>
      </c>
      <c r="I41" s="21" t="s">
        <v>49</v>
      </c>
      <c r="J41" s="21" t="s">
        <v>49</v>
      </c>
      <c r="K41" s="21" t="s">
        <v>49</v>
      </c>
      <c r="L41" s="21" t="s">
        <v>49</v>
      </c>
      <c r="M41" s="21" t="s">
        <v>49</v>
      </c>
      <c r="N41" s="21" t="s">
        <v>49</v>
      </c>
      <c r="O41" s="21" t="s">
        <v>49</v>
      </c>
      <c r="P41" s="21" t="s">
        <v>49</v>
      </c>
      <c r="Q41" s="21" t="s">
        <v>49</v>
      </c>
      <c r="R41" s="21" t="s">
        <v>49</v>
      </c>
      <c r="S41" s="21" t="s">
        <v>49</v>
      </c>
      <c r="T41" s="21" t="s">
        <v>49</v>
      </c>
      <c r="U41" s="21" t="s">
        <v>49</v>
      </c>
      <c r="V41" s="21" t="s">
        <v>49</v>
      </c>
      <c r="W41" s="21" t="s">
        <v>49</v>
      </c>
      <c r="X41" s="21" t="s">
        <v>49</v>
      </c>
      <c r="Y41" s="21" t="s">
        <v>49</v>
      </c>
      <c r="Z41" s="38" t="s">
        <v>49</v>
      </c>
      <c r="AA41" s="64">
        <f>AC41*AI41/(1+AI41)</f>
        <v>12081264.778738156</v>
      </c>
      <c r="AB41" s="64">
        <f>AC41/(1+AI41)</f>
        <v>434518.22126184357</v>
      </c>
      <c r="AC41" s="29">
        <f>AJ41+AO41</f>
        <v>12515783</v>
      </c>
      <c r="AD41" s="101">
        <f>AK41+AP41</f>
        <v>6099595</v>
      </c>
      <c r="AE41" s="4">
        <v>3786008</v>
      </c>
      <c r="AF41" s="4">
        <v>3936780</v>
      </c>
      <c r="AG41" s="4">
        <f>AE41+AF41</f>
        <v>7722788</v>
      </c>
      <c r="AH41" s="4">
        <v>277760</v>
      </c>
      <c r="AI41" s="29">
        <f>(AE41+AF41)/AH41</f>
        <v>27.803816244239631</v>
      </c>
      <c r="AJ41" s="4">
        <v>8000548</v>
      </c>
      <c r="AK41" s="4">
        <v>4061922</v>
      </c>
      <c r="AL41" s="21" t="s">
        <v>49</v>
      </c>
      <c r="AM41" s="96">
        <f>AO41-AN41</f>
        <v>4358476.778738156</v>
      </c>
      <c r="AN41" s="21">
        <f t="shared" si="70"/>
        <v>156758.22126184357</v>
      </c>
      <c r="AO41" s="4">
        <v>4515235</v>
      </c>
      <c r="AP41" s="4">
        <v>2037673</v>
      </c>
      <c r="AQ41" s="21" t="s">
        <v>49</v>
      </c>
      <c r="AR41" s="21" t="s">
        <v>49</v>
      </c>
      <c r="AS41" s="21"/>
      <c r="AT41" s="21" t="s">
        <v>49</v>
      </c>
      <c r="AU41" s="21" t="s">
        <v>49</v>
      </c>
      <c r="AV41" s="21" t="s">
        <v>49</v>
      </c>
      <c r="AW41" s="21" t="s">
        <v>49</v>
      </c>
      <c r="AX41" s="21" t="s">
        <v>49</v>
      </c>
      <c r="AY41" s="21" t="s">
        <v>49</v>
      </c>
      <c r="AZ41" s="21" t="s">
        <v>49</v>
      </c>
      <c r="BA41" s="21"/>
      <c r="BB41" s="21" t="s">
        <v>49</v>
      </c>
      <c r="BC41" s="21" t="s">
        <v>49</v>
      </c>
      <c r="BD41" s="38" t="s">
        <v>49</v>
      </c>
      <c r="BE41" s="4">
        <v>5499957</v>
      </c>
      <c r="BF41" s="4">
        <v>7732411</v>
      </c>
      <c r="BG41" s="4">
        <f>BE41+BF41</f>
        <v>13232368</v>
      </c>
      <c r="BH41" s="4">
        <v>2239841</v>
      </c>
      <c r="BI41" s="4">
        <v>15472209</v>
      </c>
      <c r="BJ41" s="31">
        <v>7163711</v>
      </c>
      <c r="BK41" s="21" t="s">
        <v>49</v>
      </c>
      <c r="BL41" s="21" t="s">
        <v>49</v>
      </c>
      <c r="BM41" s="21"/>
      <c r="BN41" s="21" t="s">
        <v>49</v>
      </c>
      <c r="BO41" s="21" t="s">
        <v>49</v>
      </c>
      <c r="BP41" s="21" t="s">
        <v>49</v>
      </c>
      <c r="BQ41" s="21" t="s">
        <v>49</v>
      </c>
      <c r="BR41" s="21" t="s">
        <v>49</v>
      </c>
      <c r="BS41" s="21" t="s">
        <v>49</v>
      </c>
      <c r="BT41" s="21"/>
      <c r="BU41" s="21" t="s">
        <v>49</v>
      </c>
      <c r="BV41" s="21"/>
      <c r="BW41" s="21" t="s">
        <v>49</v>
      </c>
      <c r="BX41" s="21" t="s">
        <v>49</v>
      </c>
      <c r="BY41" s="38" t="s">
        <v>49</v>
      </c>
      <c r="BZ41" s="4">
        <v>6300296</v>
      </c>
      <c r="CA41" s="4">
        <v>6496373</v>
      </c>
      <c r="CB41" s="4">
        <f>BZ41+CA41</f>
        <v>12796669</v>
      </c>
      <c r="CC41" s="4">
        <v>4868875</v>
      </c>
      <c r="CD41" s="4">
        <v>17665544</v>
      </c>
      <c r="CE41" s="100">
        <v>8241994</v>
      </c>
      <c r="CH41" s="4">
        <f t="shared" ref="CH41:CH42" si="73">CE41/CD41</f>
        <v>0.46655761067986357</v>
      </c>
      <c r="CI41" s="105">
        <f t="shared" ref="CI41:CI42" si="74">CB41*CH41</f>
        <v>5970383.313301079</v>
      </c>
      <c r="CJ41" s="4">
        <f t="shared" ref="CJ41:CJ42" si="75">CC41*CH41</f>
        <v>2271610.6866989206</v>
      </c>
      <c r="CK41" s="4">
        <f>BJ41/BI41</f>
        <v>0.46300505635620615</v>
      </c>
      <c r="CL41" s="4">
        <f>BG41*CK41</f>
        <v>6126653.291566059</v>
      </c>
      <c r="CM41" s="4">
        <f>BH41*CK41</f>
        <v>1037057.7084339411</v>
      </c>
      <c r="CN41" s="4">
        <f t="shared" ref="CN41:CN43" si="76">AD41/AC41</f>
        <v>0.48735224955562106</v>
      </c>
      <c r="CO41" s="4">
        <f t="shared" ref="CO41:CO43" si="77">CN41*AA41</f>
        <v>5887831.567395133</v>
      </c>
      <c r="CP41" s="105">
        <f t="shared" ref="CP41:CP43" si="78">CN41*AB41</f>
        <v>211763.43260486657</v>
      </c>
      <c r="CQ41" s="105">
        <f t="shared" ref="CQ41:CQ43" si="79">CB41*(1-CH41)</f>
        <v>6826285.686698921</v>
      </c>
      <c r="CR41" s="105">
        <f t="shared" ref="CR41:CR43" si="80">CC41*(1-CH41)</f>
        <v>2597264.3133010794</v>
      </c>
      <c r="CS41" s="105">
        <f t="shared" ref="CS41:CS43" si="81">BG41*(1-CK41)</f>
        <v>7105714.708433941</v>
      </c>
      <c r="CT41" s="105">
        <f t="shared" ref="CT41:CT43" si="82">BH41*(1-CK41)</f>
        <v>1202783.2915660588</v>
      </c>
      <c r="CU41" s="105">
        <f t="shared" ref="CU41:CU43" si="83">AA41*(1-CN41)</f>
        <v>6193433.211343023</v>
      </c>
      <c r="CV41" s="105">
        <f t="shared" ref="CV41:CV43" si="84">AB41*(1-CN41)</f>
        <v>222754.78865697701</v>
      </c>
      <c r="CW41" s="105">
        <f t="shared" ref="CW41:CW43" si="85">E41/D41</f>
        <v>0.57001918756470127</v>
      </c>
      <c r="CX41" s="105">
        <f t="shared" ref="CX41:CX43" si="86">H41*CW41</f>
        <v>2655536.9887239225</v>
      </c>
      <c r="CY41" s="105">
        <f t="shared" ref="CY41:CY43" si="87">H41*(1-CW41)</f>
        <v>2003143.0112760775</v>
      </c>
      <c r="CZ41" s="105">
        <f t="shared" ref="CZ41:CZ43" si="88">CW41*G41</f>
        <v>2925062.0112760779</v>
      </c>
      <c r="DA41" s="105">
        <f t="shared" ref="DA41:DA43" si="89">G41*(1-CW41)</f>
        <v>2206452.9887239221</v>
      </c>
    </row>
    <row r="42" spans="1:105" ht="16" x14ac:dyDescent="0.2">
      <c r="A42" s="4">
        <v>2018</v>
      </c>
      <c r="B42" s="4">
        <v>857966</v>
      </c>
      <c r="C42" s="4">
        <v>459818</v>
      </c>
      <c r="D42" s="112">
        <v>7909931</v>
      </c>
      <c r="E42" s="4">
        <v>4522225</v>
      </c>
      <c r="F42" s="23">
        <f>E42/D42</f>
        <v>0.57171484808148132</v>
      </c>
      <c r="G42" s="112">
        <v>4221590</v>
      </c>
      <c r="H42" s="112">
        <v>3688341</v>
      </c>
      <c r="AA42" s="64">
        <f t="shared" si="66"/>
        <v>13011588.928039165</v>
      </c>
      <c r="AB42" s="64">
        <f t="shared" si="67"/>
        <v>485966.0719608349</v>
      </c>
      <c r="AC42" s="29">
        <v>13497555</v>
      </c>
      <c r="AD42" s="101">
        <f>AK42+AP42</f>
        <v>5892253</v>
      </c>
      <c r="AE42" s="4">
        <v>3781362</v>
      </c>
      <c r="AF42" s="4">
        <v>3860294</v>
      </c>
      <c r="AG42" s="4">
        <f>AE42+AF42</f>
        <v>7641656</v>
      </c>
      <c r="AH42" s="4">
        <v>285406</v>
      </c>
      <c r="AI42" s="29">
        <f>(AE42+AF42)/AH42</f>
        <v>26.774685886071072</v>
      </c>
      <c r="AJ42" s="4">
        <v>7927063</v>
      </c>
      <c r="AK42" s="4">
        <v>3996490</v>
      </c>
      <c r="AM42" s="96">
        <f>AO42-AN42</f>
        <v>4130745.9636046747</v>
      </c>
      <c r="AN42" s="21">
        <f t="shared" si="70"/>
        <v>154278.03639532527</v>
      </c>
      <c r="AO42" s="4">
        <v>4285024</v>
      </c>
      <c r="AP42" s="4">
        <v>1895763</v>
      </c>
      <c r="BE42" s="4">
        <v>5815604</v>
      </c>
      <c r="BF42" s="4">
        <v>7968197</v>
      </c>
      <c r="BG42" s="4">
        <f>BE42+BF42</f>
        <v>13783801</v>
      </c>
      <c r="BH42" s="4">
        <v>2242130</v>
      </c>
      <c r="BI42" s="4">
        <v>16025931</v>
      </c>
      <c r="BJ42" s="4">
        <v>7452701</v>
      </c>
      <c r="BZ42" s="4">
        <v>7135059</v>
      </c>
      <c r="CA42" s="4">
        <v>6830370</v>
      </c>
      <c r="CB42" s="4">
        <f>BZ42+CA42</f>
        <v>13965429</v>
      </c>
      <c r="CC42" s="4">
        <v>4707541</v>
      </c>
      <c r="CD42" s="4">
        <v>18672970</v>
      </c>
      <c r="CE42" s="4">
        <v>8734475</v>
      </c>
      <c r="CH42" s="4">
        <f t="shared" si="73"/>
        <v>0.46776035092435753</v>
      </c>
      <c r="CI42" s="105">
        <f t="shared" si="74"/>
        <v>6532473.9698491991</v>
      </c>
      <c r="CJ42" s="4">
        <f t="shared" si="75"/>
        <v>2202001.0301508009</v>
      </c>
      <c r="CK42" s="4">
        <f>BJ42/BI42</f>
        <v>0.46504012777791193</v>
      </c>
      <c r="CL42" s="4">
        <f>BG42*CK42</f>
        <v>6410020.5783053106</v>
      </c>
      <c r="CM42" s="4">
        <f>BH42*CK42</f>
        <v>1042680.4216946897</v>
      </c>
      <c r="CN42" s="4">
        <f t="shared" si="76"/>
        <v>0.43654224783673784</v>
      </c>
      <c r="CO42" s="4">
        <f t="shared" si="77"/>
        <v>5680108.2785738269</v>
      </c>
      <c r="CP42" s="105">
        <f t="shared" si="78"/>
        <v>212144.72142617276</v>
      </c>
      <c r="CQ42" s="105">
        <f t="shared" si="79"/>
        <v>7432955.0301508009</v>
      </c>
      <c r="CR42" s="105">
        <f t="shared" si="80"/>
        <v>2505539.9698491991</v>
      </c>
      <c r="CS42" s="105">
        <f t="shared" si="81"/>
        <v>7373780.4216946894</v>
      </c>
      <c r="CT42" s="105">
        <f t="shared" si="82"/>
        <v>1199449.5783053103</v>
      </c>
      <c r="CU42" s="105">
        <f t="shared" si="83"/>
        <v>7331480.6494653383</v>
      </c>
      <c r="CV42" s="105">
        <f t="shared" si="84"/>
        <v>273821.35053466214</v>
      </c>
      <c r="CW42" s="105">
        <f t="shared" si="85"/>
        <v>0.57171484808148132</v>
      </c>
      <c r="CX42" s="105">
        <f t="shared" si="86"/>
        <v>2108679.314487699</v>
      </c>
      <c r="CY42" s="105">
        <f t="shared" si="87"/>
        <v>1579661.685512301</v>
      </c>
      <c r="CZ42" s="105">
        <f t="shared" si="88"/>
        <v>2413545.6855123006</v>
      </c>
      <c r="DA42" s="105">
        <f t="shared" si="89"/>
        <v>1808044.3144876992</v>
      </c>
    </row>
    <row r="43" spans="1:105" ht="16" x14ac:dyDescent="0.2">
      <c r="A43" s="4">
        <v>2019</v>
      </c>
      <c r="B43" s="4">
        <v>916503</v>
      </c>
      <c r="C43" s="4">
        <v>492362</v>
      </c>
      <c r="D43" s="4">
        <v>9149026</v>
      </c>
      <c r="E43" s="104">
        <v>4956560</v>
      </c>
      <c r="F43" s="23">
        <f t="shared" si="2"/>
        <v>0.54175821557398574</v>
      </c>
      <c r="G43" s="4">
        <v>4312880</v>
      </c>
      <c r="H43" s="4">
        <v>4836146</v>
      </c>
      <c r="AA43" s="64">
        <f t="shared" si="66"/>
        <v>12492622.558629004</v>
      </c>
      <c r="AB43" s="64">
        <f t="shared" si="67"/>
        <v>476447.44137099583</v>
      </c>
      <c r="AC43" s="29">
        <f>AJ43+AO43</f>
        <v>12969070</v>
      </c>
      <c r="AD43" s="101">
        <f t="shared" si="68"/>
        <v>6264265</v>
      </c>
      <c r="AE43" s="4">
        <v>4075166</v>
      </c>
      <c r="AF43" s="4">
        <v>4011376</v>
      </c>
      <c r="AG43" s="4">
        <f>AE43+AF43</f>
        <v>8086542</v>
      </c>
      <c r="AH43" s="4">
        <v>308407</v>
      </c>
      <c r="AI43" s="29">
        <f t="shared" si="53"/>
        <v>26.220358163076714</v>
      </c>
      <c r="AJ43" s="4">
        <v>8394949</v>
      </c>
      <c r="AK43" s="4">
        <v>4244987</v>
      </c>
      <c r="AM43" s="96">
        <f t="shared" si="69"/>
        <v>4406080.5586290043</v>
      </c>
      <c r="AN43" s="21">
        <f t="shared" si="70"/>
        <v>168040.44137099583</v>
      </c>
      <c r="AO43" s="4">
        <v>4574121</v>
      </c>
      <c r="AP43" s="4">
        <v>2019278</v>
      </c>
      <c r="BE43" s="4">
        <v>6239960</v>
      </c>
      <c r="BF43" s="4">
        <v>7984756</v>
      </c>
      <c r="BG43" s="4">
        <f>BE43+BF43</f>
        <v>14224716</v>
      </c>
      <c r="BH43" s="4">
        <v>2163771</v>
      </c>
      <c r="BI43" s="4">
        <v>16388487</v>
      </c>
      <c r="BJ43" s="4">
        <v>7605121</v>
      </c>
      <c r="BZ43" s="4">
        <v>7452799</v>
      </c>
      <c r="CA43" s="4">
        <v>6838859</v>
      </c>
      <c r="CB43" s="4">
        <f>BZ43+CA43</f>
        <v>14291658</v>
      </c>
      <c r="CC43" s="4">
        <v>4398753</v>
      </c>
      <c r="CD43" s="4">
        <v>18690411</v>
      </c>
      <c r="CE43" s="4">
        <v>8728105</v>
      </c>
      <c r="CH43" s="4">
        <f>CE43/CD43</f>
        <v>0.46698304280200154</v>
      </c>
      <c r="CI43" s="4">
        <f>CB43*CH43</f>
        <v>6673961.9395255679</v>
      </c>
      <c r="CJ43" s="4">
        <f>CC43*CH43</f>
        <v>2054143.0604744328</v>
      </c>
      <c r="CK43" s="4">
        <f>BJ43/BI43</f>
        <v>0.46405266087101266</v>
      </c>
      <c r="CL43" s="4">
        <f>BG43*CK43</f>
        <v>6601017.309934468</v>
      </c>
      <c r="CM43" s="4">
        <f>BH43*CK43</f>
        <v>1004103.6900655319</v>
      </c>
      <c r="CN43" s="4">
        <f t="shared" si="76"/>
        <v>0.48301574438259642</v>
      </c>
      <c r="CO43" s="4">
        <f t="shared" si="77"/>
        <v>6034133.3844470046</v>
      </c>
      <c r="CP43" s="105">
        <f t="shared" si="78"/>
        <v>230131.615552995</v>
      </c>
      <c r="CQ43" s="105">
        <f t="shared" si="79"/>
        <v>7617696.0604744321</v>
      </c>
      <c r="CR43" s="105">
        <f t="shared" si="80"/>
        <v>2344609.9395255675</v>
      </c>
      <c r="CS43" s="105">
        <f t="shared" si="81"/>
        <v>7623698.690065532</v>
      </c>
      <c r="CT43" s="105">
        <f t="shared" si="82"/>
        <v>1159667.309934468</v>
      </c>
      <c r="CU43" s="105">
        <f t="shared" si="83"/>
        <v>6458489.1741819996</v>
      </c>
      <c r="CV43" s="105">
        <f t="shared" si="84"/>
        <v>246315.82581800083</v>
      </c>
      <c r="CW43" s="105">
        <f t="shared" si="85"/>
        <v>0.54175821557398574</v>
      </c>
      <c r="CX43" s="105">
        <f t="shared" si="86"/>
        <v>2620021.8272152687</v>
      </c>
      <c r="CY43" s="105">
        <f t="shared" si="87"/>
        <v>2216124.1727847313</v>
      </c>
      <c r="CZ43" s="105">
        <f t="shared" si="88"/>
        <v>2336538.1727847317</v>
      </c>
      <c r="DA43" s="105">
        <f t="shared" si="89"/>
        <v>1976341.8272152685</v>
      </c>
    </row>
    <row r="45" spans="1:105" x14ac:dyDescent="0.2">
      <c r="AM45" s="23"/>
    </row>
    <row r="46" spans="1:105" x14ac:dyDescent="0.2">
      <c r="AM46" s="23"/>
    </row>
    <row r="47" spans="1:105" x14ac:dyDescent="0.2">
      <c r="AM47" s="23"/>
    </row>
    <row r="48" spans="1:105" x14ac:dyDescent="0.2">
      <c r="AM48" s="23"/>
    </row>
    <row r="49" spans="2:39" x14ac:dyDescent="0.2">
      <c r="AM49" s="23"/>
    </row>
    <row r="50" spans="2:39" x14ac:dyDescent="0.2">
      <c r="AM50" s="23"/>
    </row>
    <row r="51" spans="2:39" x14ac:dyDescent="0.2">
      <c r="AM51" s="23"/>
    </row>
    <row r="52" spans="2:39" x14ac:dyDescent="0.2">
      <c r="AM52" s="23"/>
    </row>
    <row r="53" spans="2:39" x14ac:dyDescent="0.2">
      <c r="AM53" s="23"/>
    </row>
    <row r="54" spans="2:39" x14ac:dyDescent="0.2">
      <c r="AM54" s="23"/>
    </row>
    <row r="55" spans="2:39" x14ac:dyDescent="0.2">
      <c r="B55" s="28"/>
      <c r="C55" s="4" t="s">
        <v>55</v>
      </c>
      <c r="AM55" s="23"/>
    </row>
    <row r="56" spans="2:39" x14ac:dyDescent="0.2">
      <c r="B56" s="26"/>
      <c r="C56" s="4" t="s">
        <v>56</v>
      </c>
      <c r="AM56" s="23"/>
    </row>
    <row r="57" spans="2:39" x14ac:dyDescent="0.2">
      <c r="AM57" s="23"/>
    </row>
    <row r="58" spans="2:39" x14ac:dyDescent="0.2">
      <c r="AM58" s="23"/>
    </row>
    <row r="59" spans="2:39" x14ac:dyDescent="0.2">
      <c r="AM59" s="23"/>
    </row>
    <row r="60" spans="2:39" x14ac:dyDescent="0.2">
      <c r="AM60" s="23"/>
    </row>
    <row r="61" spans="2:39" x14ac:dyDescent="0.2">
      <c r="AC61" s="23"/>
    </row>
    <row r="62" spans="2:39" x14ac:dyDescent="0.2">
      <c r="AC62" s="23"/>
    </row>
  </sheetData>
  <mergeCells count="22">
    <mergeCell ref="D1:Z1"/>
    <mergeCell ref="AA1:BD1"/>
    <mergeCell ref="BE1:BY1"/>
    <mergeCell ref="BZ1:CE1"/>
    <mergeCell ref="B2:C2"/>
    <mergeCell ref="D2:H2"/>
    <mergeCell ref="I2:N2"/>
    <mergeCell ref="O2:Z2"/>
    <mergeCell ref="AA2:AD2"/>
    <mergeCell ref="AE2:AL2"/>
    <mergeCell ref="BR2:BY2"/>
    <mergeCell ref="BZ2:CE2"/>
    <mergeCell ref="AQ2:AX2"/>
    <mergeCell ref="AY2:AZ2"/>
    <mergeCell ref="BB2:BD2"/>
    <mergeCell ref="BE2:BJ2"/>
    <mergeCell ref="BK2:BQ2"/>
    <mergeCell ref="U3:V3"/>
    <mergeCell ref="W3:Z3"/>
    <mergeCell ref="W4:X4"/>
    <mergeCell ref="Y4:Z4"/>
    <mergeCell ref="AM2:AP2"/>
  </mergeCells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全国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 l</dc:creator>
  <cp:lastModifiedBy>Microsoft Office 用户</cp:lastModifiedBy>
  <dcterms:created xsi:type="dcterms:W3CDTF">2020-05-24T03:21:57Z</dcterms:created>
  <dcterms:modified xsi:type="dcterms:W3CDTF">2021-04-05T02:14:12Z</dcterms:modified>
</cp:coreProperties>
</file>